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firstSheet="8" activeTab="13"/>
  </bookViews>
  <sheets>
    <sheet name="ddjj 1948 at2022 aceptada" sheetId="51" r:id="rId1"/>
    <sheet name="R17 at2022 observada" sheetId="38" r:id="rId2"/>
    <sheet name="R19 at2022 observada" sheetId="40" r:id="rId3"/>
    <sheet name="R18 at2022 observada" sheetId="39" r:id="rId4"/>
    <sheet name="RREE at2022 determinada" sheetId="52" r:id="rId5"/>
    <sheet name="R20 at2022 observada" sheetId="53" r:id="rId6"/>
    <sheet name="R21 at2022 observada" sheetId="54" r:id="rId7"/>
    <sheet name="R17 at2022 corregida" sheetId="56" r:id="rId8"/>
    <sheet name="R19 at2022 corregido" sheetId="60" r:id="rId9"/>
    <sheet name="R18 at2022 corregido" sheetId="59" r:id="rId10"/>
    <sheet name="RREE at2022 correcta" sheetId="57" r:id="rId11"/>
    <sheet name="ddjj 1948 at2022 correcta" sheetId="58" r:id="rId12"/>
    <sheet name="R20 at2022 correcta" sheetId="41" r:id="rId13"/>
    <sheet name="R21 at2022 correcta" sheetId="42" r:id="rId14"/>
    <sheet name="retiros at2022 " sheetId="47" r:id="rId15"/>
  </sheets>
  <externalReferences>
    <externalReference r:id="rId16"/>
    <externalReference r:id="rId17"/>
    <externalReference r:id="rId18"/>
    <externalReference r:id="rId19"/>
  </externalReferences>
  <definedNames>
    <definedName name="\b" localSheetId="0">#REF!</definedName>
    <definedName name="\b" localSheetId="11">#REF!</definedName>
    <definedName name="\b" localSheetId="7">#REF!</definedName>
    <definedName name="\b" localSheetId="9">#REF!</definedName>
    <definedName name="\b" localSheetId="8">#REF!</definedName>
    <definedName name="\b" localSheetId="5">#REF!</definedName>
    <definedName name="\b" localSheetId="6">#REF!</definedName>
    <definedName name="\b" localSheetId="14">#REF!</definedName>
    <definedName name="\b" localSheetId="10">#REF!</definedName>
    <definedName name="\b" localSheetId="4">#REF!</definedName>
    <definedName name="\b">#REF!</definedName>
    <definedName name="\z" localSheetId="0">#REF!</definedName>
    <definedName name="\z" localSheetId="11">#REF!</definedName>
    <definedName name="\z" localSheetId="7">#REF!</definedName>
    <definedName name="\z" localSheetId="9">#REF!</definedName>
    <definedName name="\z" localSheetId="8">#REF!</definedName>
    <definedName name="\z" localSheetId="5">#REF!</definedName>
    <definedName name="\z" localSheetId="6">#REF!</definedName>
    <definedName name="\z" localSheetId="14">#REF!</definedName>
    <definedName name="\z" localSheetId="10">#REF!</definedName>
    <definedName name="\z" localSheetId="4">#REF!</definedName>
    <definedName name="\z">#REF!</definedName>
    <definedName name="aa" localSheetId="0">#REF!</definedName>
    <definedName name="aa" localSheetId="11">#REF!</definedName>
    <definedName name="aa" localSheetId="7">#REF!</definedName>
    <definedName name="aa" localSheetId="9">#REF!</definedName>
    <definedName name="aa" localSheetId="8">#REF!</definedName>
    <definedName name="aa" localSheetId="5">#REF!</definedName>
    <definedName name="aa" localSheetId="6">#REF!</definedName>
    <definedName name="aa" localSheetId="10">#REF!</definedName>
    <definedName name="aa" localSheetId="4">#REF!</definedName>
    <definedName name="aa">#REF!</definedName>
    <definedName name="aaa" localSheetId="0">#REF!</definedName>
    <definedName name="aaa" localSheetId="11">#REF!</definedName>
    <definedName name="aaa" localSheetId="7">#REF!</definedName>
    <definedName name="aaa" localSheetId="9">#REF!</definedName>
    <definedName name="aaa" localSheetId="8">#REF!</definedName>
    <definedName name="aaa" localSheetId="5">#REF!</definedName>
    <definedName name="aaa" localSheetId="6">#REF!</definedName>
    <definedName name="aaa" localSheetId="10">#REF!</definedName>
    <definedName name="aaa" localSheetId="4">#REF!</definedName>
    <definedName name="aaa">#REF!</definedName>
    <definedName name="aaaa" localSheetId="0">#REF!</definedName>
    <definedName name="aaaa" localSheetId="11">#REF!</definedName>
    <definedName name="aaaa" localSheetId="7">#REF!</definedName>
    <definedName name="aaaa" localSheetId="9">#REF!</definedName>
    <definedName name="aaaa" localSheetId="8">#REF!</definedName>
    <definedName name="aaaa" localSheetId="5">#REF!</definedName>
    <definedName name="aaaa" localSheetId="6">#REF!</definedName>
    <definedName name="aaaa" localSheetId="10">#REF!</definedName>
    <definedName name="aaaa" localSheetId="4">#REF!</definedName>
    <definedName name="aaaa">#REF!</definedName>
    <definedName name="_xlnm.Print_Area" localSheetId="7">'R17 at2022 corregida'!$C$2:$Q$46</definedName>
    <definedName name="_xlnm.Print_Area" localSheetId="1">'R17 at2022 observada'!$C$2:$Q$46</definedName>
    <definedName name="_xlnm.Print_Area" localSheetId="9">'R18 at2022 corregido'!$C$2:$Q$13</definedName>
    <definedName name="_xlnm.Print_Area" localSheetId="3">'R18 at2022 observada'!$C$2:$Q$13</definedName>
    <definedName name="_xlnm.Print_Area" localSheetId="8">'R19 at2022 corregido'!$C$2:$Q$25</definedName>
    <definedName name="_xlnm.Print_Area" localSheetId="2">'R19 at2022 observada'!$C$2:$Q$25</definedName>
    <definedName name="_xlnm.Print_Area" localSheetId="12">'R20 at2022 correcta'!$B$2:$AX$17</definedName>
    <definedName name="_xlnm.Print_Area" localSheetId="5">'R20 at2022 observada'!$B$2:$AX$17</definedName>
    <definedName name="_xlnm.Print_Area" localSheetId="13">'R21 at2022 correcta'!$B$2:$AW$18</definedName>
    <definedName name="_xlnm.Print_Area" localSheetId="6">'R21 at2022 observada'!$B$2:$AW$18</definedName>
    <definedName name="_xlnm.Print_Area" localSheetId="10">'RREE at2022 correcta'!$B$1:$AI$119</definedName>
    <definedName name="_xlnm.Print_Area" localSheetId="4">'RREE at2022 determinada'!$B$1:$AI$119</definedName>
    <definedName name="casa" localSheetId="0">#REF!</definedName>
    <definedName name="casa" localSheetId="11">#REF!</definedName>
    <definedName name="casa" localSheetId="7">#REF!</definedName>
    <definedName name="casa" localSheetId="9">#REF!</definedName>
    <definedName name="casa" localSheetId="8">#REF!</definedName>
    <definedName name="casa" localSheetId="5">#REF!</definedName>
    <definedName name="casa" localSheetId="6">#REF!</definedName>
    <definedName name="casa" localSheetId="14">#REF!</definedName>
    <definedName name="casa" localSheetId="10">#REF!</definedName>
    <definedName name="casa" localSheetId="4">#REF!</definedName>
    <definedName name="casa">#REF!</definedName>
    <definedName name="CBDDSDSGSE" localSheetId="0">#REF!</definedName>
    <definedName name="CBDDSDSGSE" localSheetId="11">#REF!</definedName>
    <definedName name="CBDDSDSGSE" localSheetId="7">#REF!</definedName>
    <definedName name="CBDDSDSGSE" localSheetId="9">#REF!</definedName>
    <definedName name="CBDDSDSGSE" localSheetId="8">#REF!</definedName>
    <definedName name="CBDDSDSGSE" localSheetId="5">#REF!</definedName>
    <definedName name="CBDDSDSGSE" localSheetId="6">#REF!</definedName>
    <definedName name="CBDDSDSGSE" localSheetId="14">#REF!</definedName>
    <definedName name="CBDDSDSGSE" localSheetId="10">#REF!</definedName>
    <definedName name="CBDDSDSGSE" localSheetId="4">#REF!</definedName>
    <definedName name="CBDDSDSGSE">#REF!</definedName>
    <definedName name="CC" localSheetId="0">#REF!</definedName>
    <definedName name="CC" localSheetId="11">#REF!</definedName>
    <definedName name="CC" localSheetId="7">#REF!</definedName>
    <definedName name="CC" localSheetId="9">#REF!</definedName>
    <definedName name="CC" localSheetId="8">#REF!</definedName>
    <definedName name="CC" localSheetId="5">#REF!</definedName>
    <definedName name="CC" localSheetId="6">#REF!</definedName>
    <definedName name="CC" localSheetId="14">#REF!</definedName>
    <definedName name="CC" localSheetId="10">#REF!</definedName>
    <definedName name="CC" localSheetId="4">#REF!</definedName>
    <definedName name="CC">#REF!</definedName>
    <definedName name="CCCC" localSheetId="0">[1]bien!#REF!</definedName>
    <definedName name="CCCC" localSheetId="11">[1]bien!#REF!</definedName>
    <definedName name="CCCC" localSheetId="7">[1]bien!#REF!</definedName>
    <definedName name="CCCC" localSheetId="9">[1]bien!#REF!</definedName>
    <definedName name="CCCC" localSheetId="8">[1]bien!#REF!</definedName>
    <definedName name="CCCC" localSheetId="5">[1]bien!#REF!</definedName>
    <definedName name="CCCC" localSheetId="6">[1]bien!#REF!</definedName>
    <definedName name="CCCC" localSheetId="14">[1]bien!#REF!</definedName>
    <definedName name="CCCC" localSheetId="10">[1]bien!#REF!</definedName>
    <definedName name="CCCC" localSheetId="4">[1]bien!#REF!</definedName>
    <definedName name="CCCC">[1]bien!#REF!</definedName>
    <definedName name="CCCCC" localSheetId="0">[1]bien!#REF!</definedName>
    <definedName name="CCCCC" localSheetId="11">[1]bien!#REF!</definedName>
    <definedName name="CCCCC" localSheetId="7">[1]bien!#REF!</definedName>
    <definedName name="CCCCC" localSheetId="9">[1]bien!#REF!</definedName>
    <definedName name="CCCCC" localSheetId="8">[1]bien!#REF!</definedName>
    <definedName name="CCCCC" localSheetId="5">[1]bien!#REF!</definedName>
    <definedName name="CCCCC" localSheetId="6">[1]bien!#REF!</definedName>
    <definedName name="CCCCC" localSheetId="14">[1]bien!#REF!</definedName>
    <definedName name="CCCCC" localSheetId="10">[1]bien!#REF!</definedName>
    <definedName name="CCCCC" localSheetId="4">[1]bien!#REF!</definedName>
    <definedName name="CCCCC">[1]bien!#REF!</definedName>
    <definedName name="CERTIFICADO" localSheetId="0">#REF!</definedName>
    <definedName name="CERTIFICADO" localSheetId="11">#REF!</definedName>
    <definedName name="CERTIFICADO" localSheetId="7">#REF!</definedName>
    <definedName name="CERTIFICADO" localSheetId="9">#REF!</definedName>
    <definedName name="CERTIFICADO" localSheetId="8">#REF!</definedName>
    <definedName name="CERTIFICADO" localSheetId="5">#REF!</definedName>
    <definedName name="CERTIFICADO" localSheetId="6">#REF!</definedName>
    <definedName name="CERTIFICADO" localSheetId="14">#REF!</definedName>
    <definedName name="CERTIFICADO" localSheetId="10">#REF!</definedName>
    <definedName name="CERTIFICADO" localSheetId="4">#REF!</definedName>
    <definedName name="CERTIFICADO">#REF!</definedName>
    <definedName name="DD" localSheetId="0">#REF!</definedName>
    <definedName name="DD" localSheetId="11">#REF!</definedName>
    <definedName name="DD" localSheetId="7">#REF!</definedName>
    <definedName name="DD" localSheetId="9">#REF!</definedName>
    <definedName name="DD" localSheetId="8">#REF!</definedName>
    <definedName name="DD" localSheetId="5">#REF!</definedName>
    <definedName name="DD" localSheetId="6">#REF!</definedName>
    <definedName name="DD" localSheetId="14">#REF!</definedName>
    <definedName name="DD" localSheetId="10">#REF!</definedName>
    <definedName name="DD" localSheetId="4">#REF!</definedName>
    <definedName name="DD">#REF!</definedName>
    <definedName name="DFF" localSheetId="0">#REF!</definedName>
    <definedName name="DFF" localSheetId="11">#REF!</definedName>
    <definedName name="DFF" localSheetId="7">#REF!</definedName>
    <definedName name="DFF" localSheetId="9">#REF!</definedName>
    <definedName name="DFF" localSheetId="8">#REF!</definedName>
    <definedName name="DFF" localSheetId="5">#REF!</definedName>
    <definedName name="DFF" localSheetId="6">#REF!</definedName>
    <definedName name="DFF" localSheetId="14">#REF!</definedName>
    <definedName name="DFF" localSheetId="10">#REF!</definedName>
    <definedName name="DFF" localSheetId="4">#REF!</definedName>
    <definedName name="DFF">#REF!</definedName>
    <definedName name="DFFFD" localSheetId="0">#REF!</definedName>
    <definedName name="DFFFD" localSheetId="11">#REF!</definedName>
    <definedName name="DFFFD" localSheetId="7">#REF!</definedName>
    <definedName name="DFFFD" localSheetId="9">#REF!</definedName>
    <definedName name="DFFFD" localSheetId="8">#REF!</definedName>
    <definedName name="DFFFD" localSheetId="5">#REF!</definedName>
    <definedName name="DFFFD" localSheetId="6">#REF!</definedName>
    <definedName name="DFFFD" localSheetId="14">#REF!</definedName>
    <definedName name="DFFFD" localSheetId="10">#REF!</definedName>
    <definedName name="DFFFD" localSheetId="4">#REF!</definedName>
    <definedName name="DFFFD">#REF!</definedName>
    <definedName name="DOS" localSheetId="0">#REF!</definedName>
    <definedName name="DOS" localSheetId="11">#REF!</definedName>
    <definedName name="DOS" localSheetId="7">#REF!</definedName>
    <definedName name="DOS" localSheetId="9">#REF!</definedName>
    <definedName name="DOS" localSheetId="8">#REF!</definedName>
    <definedName name="DOS" localSheetId="5">#REF!</definedName>
    <definedName name="DOS" localSheetId="6">#REF!</definedName>
    <definedName name="DOS" localSheetId="14">#REF!</definedName>
    <definedName name="DOS" localSheetId="10">#REF!</definedName>
    <definedName name="DOS" localSheetId="4">#REF!</definedName>
    <definedName name="DOS">#REF!</definedName>
    <definedName name="EDEE" localSheetId="0">#REF!</definedName>
    <definedName name="EDEE" localSheetId="11">#REF!</definedName>
    <definedName name="EDEE" localSheetId="7">#REF!</definedName>
    <definedName name="EDEE" localSheetId="9">#REF!</definedName>
    <definedName name="EDEE" localSheetId="8">#REF!</definedName>
    <definedName name="EDEE" localSheetId="5">#REF!</definedName>
    <definedName name="EDEE" localSheetId="6">#REF!</definedName>
    <definedName name="EDEE" localSheetId="14">#REF!</definedName>
    <definedName name="EDEE" localSheetId="10">#REF!</definedName>
    <definedName name="EDEE" localSheetId="4">#REF!</definedName>
    <definedName name="EDEE">#REF!</definedName>
    <definedName name="Excel_BuiltIn_Print_Area_2_1" localSheetId="0">#REF!</definedName>
    <definedName name="Excel_BuiltIn_Print_Area_2_1" localSheetId="11">#REF!</definedName>
    <definedName name="Excel_BuiltIn_Print_Area_2_1" localSheetId="7">#REF!</definedName>
    <definedName name="Excel_BuiltIn_Print_Area_2_1" localSheetId="9">#REF!</definedName>
    <definedName name="Excel_BuiltIn_Print_Area_2_1" localSheetId="8">#REF!</definedName>
    <definedName name="Excel_BuiltIn_Print_Area_2_1" localSheetId="5">#REF!</definedName>
    <definedName name="Excel_BuiltIn_Print_Area_2_1" localSheetId="6">#REF!</definedName>
    <definedName name="Excel_BuiltIn_Print_Area_2_1" localSheetId="14">#REF!</definedName>
    <definedName name="Excel_BuiltIn_Print_Area_2_1" localSheetId="10">#REF!</definedName>
    <definedName name="Excel_BuiltIn_Print_Area_2_1" localSheetId="4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1">[1]bien!#REF!</definedName>
    <definedName name="fecha_act" localSheetId="7">[1]bien!#REF!</definedName>
    <definedName name="fecha_act" localSheetId="9">[1]bien!#REF!</definedName>
    <definedName name="fecha_act" localSheetId="8">[1]bien!#REF!</definedName>
    <definedName name="fecha_act" localSheetId="5">[1]bien!#REF!</definedName>
    <definedName name="fecha_act" localSheetId="6">[1]bien!#REF!</definedName>
    <definedName name="fecha_act" localSheetId="14">[1]bien!#REF!</definedName>
    <definedName name="fecha_act" localSheetId="10">[1]bien!#REF!</definedName>
    <definedName name="fecha_act" localSheetId="4">[1]bien!#REF!</definedName>
    <definedName name="fecha_act">[1]bien!#REF!</definedName>
    <definedName name="FF" localSheetId="0">#REF!</definedName>
    <definedName name="FF" localSheetId="11">#REF!</definedName>
    <definedName name="FF" localSheetId="7">#REF!</definedName>
    <definedName name="FF" localSheetId="9">#REF!</definedName>
    <definedName name="FF" localSheetId="8">#REF!</definedName>
    <definedName name="FF" localSheetId="5">#REF!</definedName>
    <definedName name="FF" localSheetId="6">#REF!</definedName>
    <definedName name="FF" localSheetId="14">#REF!</definedName>
    <definedName name="FF" localSheetId="10">#REF!</definedName>
    <definedName name="FF" localSheetId="4">#REF!</definedName>
    <definedName name="FF">#REF!</definedName>
    <definedName name="FFF" localSheetId="0">#REF!</definedName>
    <definedName name="FFF" localSheetId="11">#REF!</definedName>
    <definedName name="FFF" localSheetId="7">#REF!</definedName>
    <definedName name="FFF" localSheetId="9">#REF!</definedName>
    <definedName name="FFF" localSheetId="8">#REF!</definedName>
    <definedName name="FFF" localSheetId="5">#REF!</definedName>
    <definedName name="FFF" localSheetId="6">#REF!</definedName>
    <definedName name="FFF" localSheetId="14">#REF!</definedName>
    <definedName name="FFF" localSheetId="10">#REF!</definedName>
    <definedName name="FFF" localSheetId="4">#REF!</definedName>
    <definedName name="FFF">#REF!</definedName>
    <definedName name="FFFF" localSheetId="0">[1]bien!#REF!</definedName>
    <definedName name="FFFF" localSheetId="11">[1]bien!#REF!</definedName>
    <definedName name="FFFF" localSheetId="7">[1]bien!#REF!</definedName>
    <definedName name="FFFF" localSheetId="9">[1]bien!#REF!</definedName>
    <definedName name="FFFF" localSheetId="8">[1]bien!#REF!</definedName>
    <definedName name="FFFF" localSheetId="5">[1]bien!#REF!</definedName>
    <definedName name="FFFF" localSheetId="6">[1]bien!#REF!</definedName>
    <definedName name="FFFF" localSheetId="14">[1]bien!#REF!</definedName>
    <definedName name="FFFF" localSheetId="10">[1]bien!#REF!</definedName>
    <definedName name="FFFF" localSheetId="4">[1]bien!#REF!</definedName>
    <definedName name="FFFF">[1]bien!#REF!</definedName>
    <definedName name="g" localSheetId="0">#REF!</definedName>
    <definedName name="g" localSheetId="11">#REF!</definedName>
    <definedName name="g" localSheetId="7">#REF!</definedName>
    <definedName name="g" localSheetId="9">#REF!</definedName>
    <definedName name="g" localSheetId="8">#REF!</definedName>
    <definedName name="g" localSheetId="5">#REF!</definedName>
    <definedName name="g" localSheetId="6">#REF!</definedName>
    <definedName name="g" localSheetId="14">#REF!</definedName>
    <definedName name="g" localSheetId="10">#REF!</definedName>
    <definedName name="g" localSheetId="4">#REF!</definedName>
    <definedName name="g">#REF!</definedName>
    <definedName name="GVKey">""</definedName>
    <definedName name="HGHHH" localSheetId="0">#REF!</definedName>
    <definedName name="HGHHH" localSheetId="11">#REF!</definedName>
    <definedName name="HGHHH" localSheetId="7">#REF!</definedName>
    <definedName name="HGHHH" localSheetId="9">#REF!</definedName>
    <definedName name="HGHHH" localSheetId="8">#REF!</definedName>
    <definedName name="HGHHH" localSheetId="5">#REF!</definedName>
    <definedName name="HGHHH" localSheetId="6">#REF!</definedName>
    <definedName name="HGHHH" localSheetId="14">#REF!</definedName>
    <definedName name="HGHHH" localSheetId="10">#REF!</definedName>
    <definedName name="HGHHH" localSheetId="4">#REF!</definedName>
    <definedName name="HGHHH">#REF!</definedName>
    <definedName name="HHHH" localSheetId="0">#REF!</definedName>
    <definedName name="HHHH" localSheetId="11">#REF!</definedName>
    <definedName name="HHHH" localSheetId="7">#REF!</definedName>
    <definedName name="HHHH" localSheetId="9">#REF!</definedName>
    <definedName name="HHHH" localSheetId="8">#REF!</definedName>
    <definedName name="HHHH" localSheetId="5">#REF!</definedName>
    <definedName name="HHHH" localSheetId="6">#REF!</definedName>
    <definedName name="HHHH" localSheetId="14">#REF!</definedName>
    <definedName name="HHHH" localSheetId="10">#REF!</definedName>
    <definedName name="HHHH" localSheetId="4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1">#REF!</definedName>
    <definedName name="INVERSION" localSheetId="7">#REF!</definedName>
    <definedName name="INVERSION" localSheetId="1">#REF!</definedName>
    <definedName name="INVERSION" localSheetId="9">#REF!</definedName>
    <definedName name="INVERSION" localSheetId="3">#REF!</definedName>
    <definedName name="INVERSION" localSheetId="8">#REF!</definedName>
    <definedName name="INVERSION" localSheetId="2">#REF!</definedName>
    <definedName name="INVERSION" localSheetId="12">#REF!</definedName>
    <definedName name="INVERSION" localSheetId="5">#REF!</definedName>
    <definedName name="INVERSION" localSheetId="13">#REF!</definedName>
    <definedName name="INVERSION" localSheetId="6">#REF!</definedName>
    <definedName name="INVERSION" localSheetId="14">#REF!</definedName>
    <definedName name="INVERSION" localSheetId="10">#REF!</definedName>
    <definedName name="INVERSION" localSheetId="4">#REF!</definedName>
    <definedName name="INVERSION">#REF!</definedName>
    <definedName name="ipc">'[1]calculos planilla'!$P$3:$Q$146</definedName>
    <definedName name="matriz" localSheetId="0">#REF!</definedName>
    <definedName name="matriz" localSheetId="11">#REF!</definedName>
    <definedName name="matriz" localSheetId="7">#REF!</definedName>
    <definedName name="matriz" localSheetId="9">#REF!</definedName>
    <definedName name="matriz" localSheetId="8">#REF!</definedName>
    <definedName name="matriz" localSheetId="5">#REF!</definedName>
    <definedName name="matriz" localSheetId="6">#REF!</definedName>
    <definedName name="matriz" localSheetId="14">#REF!</definedName>
    <definedName name="matriz" localSheetId="10">#REF!</definedName>
    <definedName name="matriz" localSheetId="4">#REF!</definedName>
    <definedName name="matriz">#REF!</definedName>
    <definedName name="matriz2" localSheetId="0">#REF!</definedName>
    <definedName name="matriz2" localSheetId="11">#REF!</definedName>
    <definedName name="matriz2" localSheetId="7">#REF!</definedName>
    <definedName name="matriz2" localSheetId="9">#REF!</definedName>
    <definedName name="matriz2" localSheetId="8">#REF!</definedName>
    <definedName name="matriz2" localSheetId="5">#REF!</definedName>
    <definedName name="matriz2" localSheetId="6">#REF!</definedName>
    <definedName name="matriz2" localSheetId="14">#REF!</definedName>
    <definedName name="matriz2" localSheetId="10">#REF!</definedName>
    <definedName name="matriz2" localSheetId="4">#REF!</definedName>
    <definedName name="matriz2">#REF!</definedName>
    <definedName name="mmm" localSheetId="0">#REF!</definedName>
    <definedName name="mmm" localSheetId="11">#REF!</definedName>
    <definedName name="mmm" localSheetId="7">#REF!</definedName>
    <definedName name="mmm" localSheetId="9">#REF!</definedName>
    <definedName name="mmm" localSheetId="8">#REF!</definedName>
    <definedName name="mmm" localSheetId="5">#REF!</definedName>
    <definedName name="mmm" localSheetId="6">#REF!</definedName>
    <definedName name="mmm" localSheetId="10">#REF!</definedName>
    <definedName name="mmm" localSheetId="4">#REF!</definedName>
    <definedName name="mmm">#REF!</definedName>
    <definedName name="operacion" localSheetId="0">#REF!</definedName>
    <definedName name="operacion" localSheetId="11">#REF!</definedName>
    <definedName name="operacion" localSheetId="7">#REF!</definedName>
    <definedName name="operacion" localSheetId="1">#REF!</definedName>
    <definedName name="operacion" localSheetId="9">#REF!</definedName>
    <definedName name="operacion" localSheetId="3">#REF!</definedName>
    <definedName name="operacion" localSheetId="8">#REF!</definedName>
    <definedName name="operacion" localSheetId="2">#REF!</definedName>
    <definedName name="operacion" localSheetId="12">#REF!</definedName>
    <definedName name="operacion" localSheetId="5">#REF!</definedName>
    <definedName name="operacion" localSheetId="13">#REF!</definedName>
    <definedName name="operacion" localSheetId="6">#REF!</definedName>
    <definedName name="operacion" localSheetId="14">#REF!</definedName>
    <definedName name="operacion" localSheetId="10">#REF!</definedName>
    <definedName name="operacion" localSheetId="4">#REF!</definedName>
    <definedName name="operacion">#REF!</definedName>
    <definedName name="OPERACION1" localSheetId="0">#REF!</definedName>
    <definedName name="OPERACION1" localSheetId="11">#REF!</definedName>
    <definedName name="OPERACION1" localSheetId="7">#REF!</definedName>
    <definedName name="OPERACION1" localSheetId="1">#REF!</definedName>
    <definedName name="OPERACION1" localSheetId="9">#REF!</definedName>
    <definedName name="OPERACION1" localSheetId="3">#REF!</definedName>
    <definedName name="OPERACION1" localSheetId="8">#REF!</definedName>
    <definedName name="OPERACION1" localSheetId="2">#REF!</definedName>
    <definedName name="OPERACION1" localSheetId="12">#REF!</definedName>
    <definedName name="OPERACION1" localSheetId="5">#REF!</definedName>
    <definedName name="OPERACION1" localSheetId="13">#REF!</definedName>
    <definedName name="OPERACION1" localSheetId="6">#REF!</definedName>
    <definedName name="OPERACION1" localSheetId="14">#REF!</definedName>
    <definedName name="OPERACION1" localSheetId="10">#REF!</definedName>
    <definedName name="OPERACION1" localSheetId="4">#REF!</definedName>
    <definedName name="OPERACION1">#REF!</definedName>
    <definedName name="operacion4" localSheetId="0">#REF!</definedName>
    <definedName name="operacion4" localSheetId="11">#REF!</definedName>
    <definedName name="operacion4" localSheetId="7">#REF!</definedName>
    <definedName name="operacion4" localSheetId="9">#REF!</definedName>
    <definedName name="operacion4" localSheetId="8">#REF!</definedName>
    <definedName name="operacion4" localSheetId="5">#REF!</definedName>
    <definedName name="operacion4" localSheetId="6">#REF!</definedName>
    <definedName name="operacion4" localSheetId="10">#REF!</definedName>
    <definedName name="operacion4" localSheetId="4">#REF!</definedName>
    <definedName name="operacion4">#REF!</definedName>
    <definedName name="ORDENADO" localSheetId="0">#REF!</definedName>
    <definedName name="ORDENADO" localSheetId="11">#REF!</definedName>
    <definedName name="ORDENADO" localSheetId="7">#REF!</definedName>
    <definedName name="ORDENADO" localSheetId="9">#REF!</definedName>
    <definedName name="ORDENADO" localSheetId="8">#REF!</definedName>
    <definedName name="ORDENADO" localSheetId="5">#REF!</definedName>
    <definedName name="ORDENADO" localSheetId="6">#REF!</definedName>
    <definedName name="ORDENADO" localSheetId="14">#REF!</definedName>
    <definedName name="ORDENADO" localSheetId="10">#REF!</definedName>
    <definedName name="ORDENADO" localSheetId="4">#REF!</definedName>
    <definedName name="ORDENADO">#REF!</definedName>
    <definedName name="pert" localSheetId="0">#REF!</definedName>
    <definedName name="pert" localSheetId="11">#REF!</definedName>
    <definedName name="pert" localSheetId="7">#REF!</definedName>
    <definedName name="pert" localSheetId="9">#REF!</definedName>
    <definedName name="pert" localSheetId="8">#REF!</definedName>
    <definedName name="pert" localSheetId="5">#REF!</definedName>
    <definedName name="pert" localSheetId="6">#REF!</definedName>
    <definedName name="pert" localSheetId="10">#REF!</definedName>
    <definedName name="pert" localSheetId="4">#REF!</definedName>
    <definedName name="pert">#REF!</definedName>
    <definedName name="RRRR" localSheetId="0">#REF!</definedName>
    <definedName name="RRRR" localSheetId="11">#REF!</definedName>
    <definedName name="RRRR" localSheetId="7">#REF!</definedName>
    <definedName name="RRRR" localSheetId="9">#REF!</definedName>
    <definedName name="RRRR" localSheetId="8">#REF!</definedName>
    <definedName name="RRRR" localSheetId="5">#REF!</definedName>
    <definedName name="RRRR" localSheetId="6">#REF!</definedName>
    <definedName name="RRRR" localSheetId="14">#REF!</definedName>
    <definedName name="RRRR" localSheetId="10">#REF!</definedName>
    <definedName name="RRRR" localSheetId="4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1">#REF!</definedName>
    <definedName name="SRDF" localSheetId="7">#REF!</definedName>
    <definedName name="SRDF" localSheetId="9">#REF!</definedName>
    <definedName name="SRDF" localSheetId="8">#REF!</definedName>
    <definedName name="SRDF" localSheetId="5">#REF!</definedName>
    <definedName name="SRDF" localSheetId="6">#REF!</definedName>
    <definedName name="SRDF" localSheetId="14">#REF!</definedName>
    <definedName name="SRDF" localSheetId="10">#REF!</definedName>
    <definedName name="SRDF" localSheetId="4">#REF!</definedName>
    <definedName name="SRDF">#REF!</definedName>
    <definedName name="ssss" localSheetId="0">#REF!</definedName>
    <definedName name="ssss" localSheetId="11">#REF!</definedName>
    <definedName name="ssss" localSheetId="7">#REF!</definedName>
    <definedName name="ssss" localSheetId="9">#REF!</definedName>
    <definedName name="ssss" localSheetId="8">#REF!</definedName>
    <definedName name="ssss" localSheetId="5">#REF!</definedName>
    <definedName name="ssss" localSheetId="6">#REF!</definedName>
    <definedName name="ssss" localSheetId="10">#REF!</definedName>
    <definedName name="ssss" localSheetId="4">#REF!</definedName>
    <definedName name="ssss">#REF!</definedName>
    <definedName name="TABLAS" localSheetId="0">#REF!</definedName>
    <definedName name="TABLAS" localSheetId="11">#REF!</definedName>
    <definedName name="TABLAS" localSheetId="7">#REF!</definedName>
    <definedName name="TABLAS" localSheetId="9">#REF!</definedName>
    <definedName name="TABLAS" localSheetId="8">#REF!</definedName>
    <definedName name="TABLAS" localSheetId="5">#REF!</definedName>
    <definedName name="TABLAS" localSheetId="6">#REF!</definedName>
    <definedName name="TABLAS" localSheetId="14">#REF!</definedName>
    <definedName name="TABLAS" localSheetId="10">#REF!</definedName>
    <definedName name="TABLAS" localSheetId="4">#REF!</definedName>
    <definedName name="TABLAS">#REF!</definedName>
    <definedName name="TTTT" localSheetId="0">#REF!</definedName>
    <definedName name="TTTT" localSheetId="11">#REF!</definedName>
    <definedName name="TTTT" localSheetId="7">#REF!</definedName>
    <definedName name="TTTT" localSheetId="9">#REF!</definedName>
    <definedName name="TTTT" localSheetId="8">#REF!</definedName>
    <definedName name="TTTT" localSheetId="5">#REF!</definedName>
    <definedName name="TTTT" localSheetId="6">#REF!</definedName>
    <definedName name="TTTT" localSheetId="14">#REF!</definedName>
    <definedName name="TTTT" localSheetId="10">#REF!</definedName>
    <definedName name="TTTT" localSheetId="4">#REF!</definedName>
    <definedName name="TTTT">#REF!</definedName>
    <definedName name="v" localSheetId="0">'[2]Registrar '!$A$2:$B$182</definedName>
    <definedName name="v" localSheetId="11">'[2]Registrar '!$A$2:$B$182</definedName>
    <definedName name="v" localSheetId="14">'[3]Registrar '!$A$2:$B$182</definedName>
    <definedName name="v" localSheetId="10">'[2]Registrar '!$A$2:$B$182</definedName>
    <definedName name="v" localSheetId="4">'[2]Registrar '!$A$2:$B$182</definedName>
    <definedName name="v">'[4]Registrar '!$A$2:$B$182</definedName>
    <definedName name="VFGDGDS" localSheetId="0">#REF!</definedName>
    <definedName name="VFGDGDS" localSheetId="11">#REF!</definedName>
    <definedName name="VFGDGDS" localSheetId="7">#REF!</definedName>
    <definedName name="VFGDGDS" localSheetId="9">#REF!</definedName>
    <definedName name="VFGDGDS" localSheetId="8">#REF!</definedName>
    <definedName name="VFGDGDS" localSheetId="5">#REF!</definedName>
    <definedName name="VFGDGDS" localSheetId="6">#REF!</definedName>
    <definedName name="VFGDGDS" localSheetId="14">#REF!</definedName>
    <definedName name="VFGDGDS" localSheetId="10">#REF!</definedName>
    <definedName name="VFGDGDS" localSheetId="4">#REF!</definedName>
    <definedName name="VFGDGDS">#REF!</definedName>
    <definedName name="Vutil">[1]bien!$G$17</definedName>
    <definedName name="XX" localSheetId="0">#REF!</definedName>
    <definedName name="XX" localSheetId="11">#REF!</definedName>
    <definedName name="XX" localSheetId="7">#REF!</definedName>
    <definedName name="XX" localSheetId="9">#REF!</definedName>
    <definedName name="XX" localSheetId="8">#REF!</definedName>
    <definedName name="XX" localSheetId="5">#REF!</definedName>
    <definedName name="XX" localSheetId="6">#REF!</definedName>
    <definedName name="XX" localSheetId="14">#REF!</definedName>
    <definedName name="XX" localSheetId="10">#REF!</definedName>
    <definedName name="XX" localSheetId="4">#REF!</definedName>
    <definedName name="XX">#REF!</definedName>
    <definedName name="XXX" localSheetId="0">#REF!</definedName>
    <definedName name="XXX" localSheetId="11">#REF!</definedName>
    <definedName name="XXX" localSheetId="7">#REF!</definedName>
    <definedName name="XXX" localSheetId="9">#REF!</definedName>
    <definedName name="XXX" localSheetId="8">#REF!</definedName>
    <definedName name="XXX" localSheetId="5">#REF!</definedName>
    <definedName name="XXX" localSheetId="6">#REF!</definedName>
    <definedName name="XXX" localSheetId="14">#REF!</definedName>
    <definedName name="XXX" localSheetId="10">#REF!</definedName>
    <definedName name="XXX" localSheetId="4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4" i="56" l="1"/>
  <c r="L9" i="59" l="1"/>
  <c r="I10" i="41" l="1"/>
  <c r="H24" i="57"/>
  <c r="AC52" i="56"/>
  <c r="AC53" i="56" s="1"/>
  <c r="AC50" i="56"/>
  <c r="L40" i="56" l="1"/>
  <c r="L20" i="60"/>
  <c r="F68" i="51"/>
  <c r="U68" i="51"/>
  <c r="F73" i="51"/>
  <c r="F74" i="51"/>
  <c r="U74" i="51" s="1"/>
  <c r="F75" i="51"/>
  <c r="U75" i="51"/>
  <c r="F76" i="51"/>
  <c r="U76" i="51" s="1"/>
  <c r="F77" i="51"/>
  <c r="U77" i="51"/>
  <c r="F78" i="51"/>
  <c r="U78" i="51" s="1"/>
  <c r="F79" i="51"/>
  <c r="U79" i="51" s="1"/>
  <c r="F80" i="51"/>
  <c r="U80" i="51" s="1"/>
  <c r="U25" i="60"/>
  <c r="F18" i="57" l="1"/>
  <c r="F18" i="52"/>
  <c r="O13" i="41" l="1"/>
  <c r="O5" i="41"/>
  <c r="I5" i="41"/>
  <c r="J69" i="58"/>
  <c r="J70" i="58"/>
  <c r="J71" i="58"/>
  <c r="J72" i="58"/>
  <c r="J73" i="58"/>
  <c r="J74" i="58"/>
  <c r="J75" i="58"/>
  <c r="J76" i="58"/>
  <c r="J77" i="58"/>
  <c r="J78" i="58"/>
  <c r="J79" i="58"/>
  <c r="J80" i="58"/>
  <c r="J87" i="58"/>
  <c r="J88" i="58"/>
  <c r="J89" i="58"/>
  <c r="J90" i="58"/>
  <c r="J91" i="58"/>
  <c r="J68" i="58"/>
  <c r="M10" i="54"/>
  <c r="AF108" i="58"/>
  <c r="AE108" i="58"/>
  <c r="AA108" i="58"/>
  <c r="W108" i="58"/>
  <c r="O108" i="58"/>
  <c r="K108" i="58"/>
  <c r="B108" i="58"/>
  <c r="AG92" i="58"/>
  <c r="AF92" i="58"/>
  <c r="AD108" i="58" s="1"/>
  <c r="AE92" i="58"/>
  <c r="AC108" i="58" s="1"/>
  <c r="AD92" i="58"/>
  <c r="AB108" i="58" s="1"/>
  <c r="AC92" i="58"/>
  <c r="AB92" i="58"/>
  <c r="Z108" i="58" s="1"/>
  <c r="AA92" i="58"/>
  <c r="Y108" i="58" s="1"/>
  <c r="Z92" i="58"/>
  <c r="X108" i="58" s="1"/>
  <c r="Y92" i="58"/>
  <c r="X92" i="58"/>
  <c r="V108" i="58" s="1"/>
  <c r="W92" i="58"/>
  <c r="U108" i="58" s="1"/>
  <c r="V92" i="58"/>
  <c r="T108" i="58" s="1"/>
  <c r="T92" i="58"/>
  <c r="R108" i="58" s="1"/>
  <c r="S92" i="58"/>
  <c r="Q108" i="58" s="1"/>
  <c r="R92" i="58"/>
  <c r="P108" i="58" s="1"/>
  <c r="Q92" i="58"/>
  <c r="P92" i="58"/>
  <c r="N108" i="58" s="1"/>
  <c r="O92" i="58"/>
  <c r="M108" i="58" s="1"/>
  <c r="N92" i="58"/>
  <c r="L108" i="58" s="1"/>
  <c r="M92" i="58"/>
  <c r="L92" i="58"/>
  <c r="J108" i="58" s="1"/>
  <c r="K92" i="58"/>
  <c r="I108" i="58" s="1"/>
  <c r="H92" i="58"/>
  <c r="E108" i="58" s="1"/>
  <c r="G92" i="58"/>
  <c r="D108" i="58" s="1"/>
  <c r="E92" i="58"/>
  <c r="B91" i="58"/>
  <c r="B90" i="58"/>
  <c r="B89" i="58"/>
  <c r="B88" i="58"/>
  <c r="B87" i="58"/>
  <c r="B67" i="58"/>
  <c r="B66" i="58"/>
  <c r="B65" i="58"/>
  <c r="B64" i="58"/>
  <c r="B63" i="58"/>
  <c r="B62" i="58"/>
  <c r="B61" i="58"/>
  <c r="B60" i="58"/>
  <c r="B59" i="58"/>
  <c r="B58" i="58"/>
  <c r="B57" i="58"/>
  <c r="B56" i="58"/>
  <c r="B55" i="58"/>
  <c r="B54" i="58"/>
  <c r="B53" i="58"/>
  <c r="B52" i="58"/>
  <c r="B51" i="58"/>
  <c r="B50" i="58"/>
  <c r="B49" i="58"/>
  <c r="B48" i="58"/>
  <c r="B47" i="58"/>
  <c r="B46" i="58"/>
  <c r="B45" i="58"/>
  <c r="B44" i="58"/>
  <c r="B43" i="58"/>
  <c r="B42" i="58"/>
  <c r="B41" i="58"/>
  <c r="B40" i="58"/>
  <c r="B39" i="58"/>
  <c r="B38" i="58"/>
  <c r="B37" i="58"/>
  <c r="B36" i="58"/>
  <c r="B35" i="58"/>
  <c r="B34" i="58"/>
  <c r="B33" i="58"/>
  <c r="B32" i="58"/>
  <c r="B31" i="58"/>
  <c r="B30" i="58"/>
  <c r="B29" i="58"/>
  <c r="B28" i="58"/>
  <c r="B27" i="58"/>
  <c r="B26" i="58"/>
  <c r="B25" i="58"/>
  <c r="B24" i="58"/>
  <c r="B23" i="58"/>
  <c r="B22" i="58"/>
  <c r="B21" i="58"/>
  <c r="B20" i="58"/>
  <c r="U92" i="58" l="1"/>
  <c r="S108" i="58" s="1"/>
  <c r="F92" i="58"/>
  <c r="C108" i="58" s="1"/>
  <c r="AK119" i="57"/>
  <c r="AI115" i="57"/>
  <c r="AH115" i="57"/>
  <c r="AG115" i="57"/>
  <c r="AF115" i="57"/>
  <c r="AE115" i="57"/>
  <c r="AD115" i="57"/>
  <c r="AC115" i="57"/>
  <c r="AB115" i="57"/>
  <c r="AA115" i="57"/>
  <c r="Z115" i="57"/>
  <c r="Y115" i="57"/>
  <c r="X115" i="57"/>
  <c r="W115" i="57"/>
  <c r="V115" i="57"/>
  <c r="U115" i="57"/>
  <c r="T115" i="57"/>
  <c r="S115" i="57"/>
  <c r="R115" i="57"/>
  <c r="Q115" i="57"/>
  <c r="P115" i="57"/>
  <c r="O115" i="57"/>
  <c r="N115" i="57"/>
  <c r="M115" i="57"/>
  <c r="L115" i="57"/>
  <c r="K115" i="57"/>
  <c r="J115" i="57"/>
  <c r="I115" i="57"/>
  <c r="H115" i="57"/>
  <c r="G115" i="57"/>
  <c r="F115" i="57"/>
  <c r="C115" i="57"/>
  <c r="AI107" i="57"/>
  <c r="AH107" i="57"/>
  <c r="AG107" i="57"/>
  <c r="AF107" i="57"/>
  <c r="AE107" i="57"/>
  <c r="AD107" i="57"/>
  <c r="AC107" i="57"/>
  <c r="AB107" i="57"/>
  <c r="AA107" i="57"/>
  <c r="Z107" i="57"/>
  <c r="Y107" i="57"/>
  <c r="X107" i="57"/>
  <c r="V107" i="57"/>
  <c r="U107" i="57"/>
  <c r="T107" i="57"/>
  <c r="S107" i="57"/>
  <c r="R107" i="57"/>
  <c r="Q107" i="57"/>
  <c r="P107" i="57"/>
  <c r="O107" i="57"/>
  <c r="N107" i="57"/>
  <c r="M107" i="57"/>
  <c r="L107" i="57"/>
  <c r="K107" i="57"/>
  <c r="J107" i="57"/>
  <c r="I107" i="57"/>
  <c r="F106" i="57"/>
  <c r="C106" i="57"/>
  <c r="F105" i="57"/>
  <c r="C105" i="57"/>
  <c r="F104" i="57"/>
  <c r="C104" i="57"/>
  <c r="F103" i="57"/>
  <c r="C103" i="57"/>
  <c r="F102" i="57"/>
  <c r="C102" i="57"/>
  <c r="C100" i="57"/>
  <c r="G100" i="57" s="1"/>
  <c r="C99" i="57"/>
  <c r="G99" i="57" s="1"/>
  <c r="C98" i="57"/>
  <c r="G98" i="57" s="1"/>
  <c r="C97" i="57"/>
  <c r="G97" i="57" s="1"/>
  <c r="C96" i="57"/>
  <c r="G96" i="57" s="1"/>
  <c r="C94" i="57"/>
  <c r="H94" i="57" s="1"/>
  <c r="F94" i="57" s="1"/>
  <c r="H93" i="57"/>
  <c r="F93" i="57" s="1"/>
  <c r="C93" i="57"/>
  <c r="C92" i="57"/>
  <c r="H92" i="57" s="1"/>
  <c r="F92" i="57" s="1"/>
  <c r="C91" i="57"/>
  <c r="H91" i="57" s="1"/>
  <c r="F91" i="57" s="1"/>
  <c r="C90" i="57"/>
  <c r="H90" i="57" s="1"/>
  <c r="F90" i="57" s="1"/>
  <c r="C88" i="57"/>
  <c r="H88" i="57" s="1"/>
  <c r="F88" i="57" s="1"/>
  <c r="C87" i="57"/>
  <c r="H87" i="57" s="1"/>
  <c r="F87" i="57" s="1"/>
  <c r="C86" i="57"/>
  <c r="H86" i="57" s="1"/>
  <c r="F86" i="57" s="1"/>
  <c r="C85" i="57"/>
  <c r="H85" i="57" s="1"/>
  <c r="F85" i="57" s="1"/>
  <c r="C84" i="57"/>
  <c r="H84" i="57" s="1"/>
  <c r="F84" i="57" s="1"/>
  <c r="G82" i="57"/>
  <c r="F82" i="57" s="1"/>
  <c r="C82" i="57"/>
  <c r="C81" i="57"/>
  <c r="G81" i="57" s="1"/>
  <c r="F81" i="57" s="1"/>
  <c r="C80" i="57"/>
  <c r="G80" i="57" s="1"/>
  <c r="F80" i="57" s="1"/>
  <c r="G79" i="57"/>
  <c r="F79" i="57" s="1"/>
  <c r="C79" i="57"/>
  <c r="C78" i="57"/>
  <c r="G78" i="57" s="1"/>
  <c r="F78" i="57" s="1"/>
  <c r="C77" i="57"/>
  <c r="G77" i="57" s="1"/>
  <c r="F77" i="57" s="1"/>
  <c r="C76" i="57"/>
  <c r="G76" i="57" s="1"/>
  <c r="F76" i="57" s="1"/>
  <c r="G75" i="57"/>
  <c r="F75" i="57" s="1"/>
  <c r="C75" i="57"/>
  <c r="C74" i="57"/>
  <c r="G74" i="57" s="1"/>
  <c r="F74" i="57" s="1"/>
  <c r="C73" i="57"/>
  <c r="G73" i="57" s="1"/>
  <c r="F73" i="57" s="1"/>
  <c r="C72" i="57"/>
  <c r="G72" i="57" s="1"/>
  <c r="F72" i="57" s="1"/>
  <c r="C71" i="57"/>
  <c r="G71" i="57" s="1"/>
  <c r="F71" i="57" s="1"/>
  <c r="G70" i="57"/>
  <c r="F70" i="57" s="1"/>
  <c r="C70" i="57"/>
  <c r="C69" i="57"/>
  <c r="G69" i="57" s="1"/>
  <c r="F69" i="57" s="1"/>
  <c r="C68" i="57"/>
  <c r="G68" i="57" s="1"/>
  <c r="F68" i="57" s="1"/>
  <c r="C67" i="57"/>
  <c r="G67" i="57" s="1"/>
  <c r="F67" i="57" s="1"/>
  <c r="G66" i="57"/>
  <c r="F66" i="57" s="1"/>
  <c r="C66" i="57"/>
  <c r="C65" i="57"/>
  <c r="G65" i="57" s="1"/>
  <c r="F65" i="57" s="1"/>
  <c r="C64" i="57"/>
  <c r="G64" i="57" s="1"/>
  <c r="F64" i="57" s="1"/>
  <c r="G63" i="57"/>
  <c r="F63" i="57" s="1"/>
  <c r="C63" i="57"/>
  <c r="C62" i="57"/>
  <c r="G62" i="57" s="1"/>
  <c r="F62" i="57" s="1"/>
  <c r="C61" i="57"/>
  <c r="G61" i="57" s="1"/>
  <c r="F61" i="57" s="1"/>
  <c r="C60" i="57"/>
  <c r="G60" i="57" s="1"/>
  <c r="F60" i="57" s="1"/>
  <c r="G59" i="57"/>
  <c r="F59" i="57" s="1"/>
  <c r="C59" i="57"/>
  <c r="C58" i="57"/>
  <c r="G58" i="57" s="1"/>
  <c r="F58" i="57" s="1"/>
  <c r="C57" i="57"/>
  <c r="G57" i="57" s="1"/>
  <c r="F57" i="57" s="1"/>
  <c r="C56" i="57"/>
  <c r="G56" i="57" s="1"/>
  <c r="F56" i="57" s="1"/>
  <c r="C55" i="57"/>
  <c r="G55" i="57" s="1"/>
  <c r="F55" i="57" s="1"/>
  <c r="G54" i="57"/>
  <c r="F54" i="57" s="1"/>
  <c r="C54" i="57"/>
  <c r="C53" i="57"/>
  <c r="G53" i="57" s="1"/>
  <c r="F52" i="57"/>
  <c r="C52" i="57"/>
  <c r="F51" i="57"/>
  <c r="C51" i="57"/>
  <c r="F50" i="57"/>
  <c r="C50" i="57"/>
  <c r="F49" i="57"/>
  <c r="C49" i="57"/>
  <c r="F48" i="57"/>
  <c r="C48" i="57"/>
  <c r="F47" i="57"/>
  <c r="C47" i="57"/>
  <c r="F46" i="57"/>
  <c r="C46" i="57"/>
  <c r="F45" i="57"/>
  <c r="C45" i="57"/>
  <c r="F44" i="57"/>
  <c r="C44" i="57"/>
  <c r="F43" i="57"/>
  <c r="C43" i="57"/>
  <c r="F42" i="57"/>
  <c r="C42" i="57"/>
  <c r="F41" i="57"/>
  <c r="C41" i="57"/>
  <c r="F40" i="57"/>
  <c r="C40" i="57"/>
  <c r="F39" i="57"/>
  <c r="C39" i="57"/>
  <c r="F38" i="57"/>
  <c r="C38" i="57"/>
  <c r="F37" i="57"/>
  <c r="C37" i="57"/>
  <c r="F36" i="57"/>
  <c r="C36" i="57"/>
  <c r="F35" i="57"/>
  <c r="C35" i="57"/>
  <c r="F23" i="57"/>
  <c r="F22" i="57"/>
  <c r="F21" i="57"/>
  <c r="F20" i="57"/>
  <c r="AH19" i="57"/>
  <c r="AH24" i="57" s="1"/>
  <c r="AH33" i="57" s="1"/>
  <c r="AH119" i="57" s="1"/>
  <c r="AG19" i="57"/>
  <c r="AG24" i="57" s="1"/>
  <c r="AG33" i="57" s="1"/>
  <c r="AG119" i="57" s="1"/>
  <c r="AF19" i="57"/>
  <c r="AF24" i="57" s="1"/>
  <c r="AF33" i="57" s="1"/>
  <c r="AF119" i="57" s="1"/>
  <c r="AE19" i="57"/>
  <c r="AE24" i="57" s="1"/>
  <c r="AE33" i="57" s="1"/>
  <c r="AE119" i="57" s="1"/>
  <c r="AC19" i="57"/>
  <c r="AC24" i="57" s="1"/>
  <c r="AC33" i="57" s="1"/>
  <c r="AC119" i="57" s="1"/>
  <c r="AB19" i="57"/>
  <c r="AB24" i="57" s="1"/>
  <c r="AB33" i="57" s="1"/>
  <c r="AB119" i="57" s="1"/>
  <c r="AA19" i="57"/>
  <c r="AA24" i="57" s="1"/>
  <c r="AA33" i="57" s="1"/>
  <c r="AA119" i="57" s="1"/>
  <c r="Z19" i="57"/>
  <c r="Z24" i="57" s="1"/>
  <c r="Z33" i="57" s="1"/>
  <c r="Z119" i="57" s="1"/>
  <c r="X19" i="57"/>
  <c r="X24" i="57" s="1"/>
  <c r="X33" i="57" s="1"/>
  <c r="X119" i="57" s="1"/>
  <c r="W19" i="57"/>
  <c r="W24" i="57" s="1"/>
  <c r="V19" i="57"/>
  <c r="V24" i="57" s="1"/>
  <c r="V33" i="57" s="1"/>
  <c r="V119" i="57" s="1"/>
  <c r="U19" i="57"/>
  <c r="U24" i="57" s="1"/>
  <c r="U33" i="57" s="1"/>
  <c r="U119" i="57" s="1"/>
  <c r="S19" i="57"/>
  <c r="S24" i="57" s="1"/>
  <c r="S33" i="57" s="1"/>
  <c r="S119" i="57" s="1"/>
  <c r="Q19" i="57"/>
  <c r="Q24" i="57" s="1"/>
  <c r="Q33" i="57" s="1"/>
  <c r="Q119" i="57" s="1"/>
  <c r="P19" i="57"/>
  <c r="P24" i="57" s="1"/>
  <c r="P33" i="57" s="1"/>
  <c r="P119" i="57" s="1"/>
  <c r="O19" i="57"/>
  <c r="O24" i="57" s="1"/>
  <c r="O33" i="57" s="1"/>
  <c r="O119" i="57" s="1"/>
  <c r="N19" i="57"/>
  <c r="N24" i="57" s="1"/>
  <c r="N33" i="57" s="1"/>
  <c r="N119" i="57" s="1"/>
  <c r="M19" i="57"/>
  <c r="M24" i="57" s="1"/>
  <c r="M33" i="57" s="1"/>
  <c r="M119" i="57" s="1"/>
  <c r="L19" i="57"/>
  <c r="L24" i="57" s="1"/>
  <c r="L33" i="57" s="1"/>
  <c r="L119" i="57" s="1"/>
  <c r="K19" i="57"/>
  <c r="K24" i="57" s="1"/>
  <c r="K33" i="57" s="1"/>
  <c r="K119" i="57" s="1"/>
  <c r="J19" i="57"/>
  <c r="J24" i="57" s="1"/>
  <c r="J33" i="57" s="1"/>
  <c r="J119" i="57" s="1"/>
  <c r="I19" i="57"/>
  <c r="I24" i="57" s="1"/>
  <c r="I33" i="57" s="1"/>
  <c r="I119" i="57" s="1"/>
  <c r="H19" i="57"/>
  <c r="H33" i="57" s="1"/>
  <c r="G19" i="57"/>
  <c r="G24" i="57" s="1"/>
  <c r="AI18" i="57"/>
  <c r="AI19" i="57" s="1"/>
  <c r="AI24" i="57" s="1"/>
  <c r="AI33" i="57" s="1"/>
  <c r="AI119" i="57" s="1"/>
  <c r="AD18" i="57"/>
  <c r="AD19" i="57" s="1"/>
  <c r="AD24" i="57" s="1"/>
  <c r="AD33" i="57" s="1"/>
  <c r="Y19" i="57"/>
  <c r="Y24" i="57" s="1"/>
  <c r="Y33" i="57" s="1"/>
  <c r="Y119" i="57" s="1"/>
  <c r="R18" i="57"/>
  <c r="R19" i="57" s="1"/>
  <c r="R24" i="57" s="1"/>
  <c r="R33" i="57" s="1"/>
  <c r="R119" i="57" s="1"/>
  <c r="F17" i="57"/>
  <c r="AA10" i="57"/>
  <c r="AC44" i="56"/>
  <c r="AC45" i="56" s="1"/>
  <c r="L37" i="56"/>
  <c r="L39" i="56" s="1"/>
  <c r="L13" i="56"/>
  <c r="O13" i="53"/>
  <c r="O5" i="53"/>
  <c r="L20" i="40"/>
  <c r="L40" i="38"/>
  <c r="U86" i="51"/>
  <c r="U84" i="51"/>
  <c r="F86" i="51"/>
  <c r="J86" i="58" s="1"/>
  <c r="F81" i="51"/>
  <c r="J81" i="58" s="1"/>
  <c r="J92" i="58" s="1"/>
  <c r="H108" i="58" s="1"/>
  <c r="F82" i="51"/>
  <c r="J82" i="58" s="1"/>
  <c r="F83" i="51"/>
  <c r="J83" i="58" s="1"/>
  <c r="F84" i="51"/>
  <c r="J84" i="58" s="1"/>
  <c r="F85" i="51"/>
  <c r="J85" i="58" s="1"/>
  <c r="B18" i="47"/>
  <c r="C89" i="57" s="1"/>
  <c r="H89" i="57" s="1"/>
  <c r="B19" i="47"/>
  <c r="C95" i="57" s="1"/>
  <c r="H95" i="57" s="1"/>
  <c r="B20" i="47"/>
  <c r="C101" i="57" s="1"/>
  <c r="H101" i="57" s="1"/>
  <c r="B17" i="47"/>
  <c r="C83" i="57" s="1"/>
  <c r="H83" i="57" s="1"/>
  <c r="U85" i="51" l="1"/>
  <c r="U81" i="51"/>
  <c r="U83" i="51"/>
  <c r="U82" i="51"/>
  <c r="C107" i="57"/>
  <c r="F19" i="57"/>
  <c r="F24" i="57" s="1"/>
  <c r="F53" i="57"/>
  <c r="G107" i="57"/>
  <c r="F95" i="57"/>
  <c r="AD119" i="57"/>
  <c r="AD10" i="57"/>
  <c r="F89" i="57"/>
  <c r="F101" i="57"/>
  <c r="F83" i="57"/>
  <c r="H96" i="57"/>
  <c r="F96" i="57" s="1"/>
  <c r="H97" i="57"/>
  <c r="F97" i="57" s="1"/>
  <c r="H98" i="57"/>
  <c r="F98" i="57" s="1"/>
  <c r="H99" i="57"/>
  <c r="F99" i="57" s="1"/>
  <c r="H100" i="57"/>
  <c r="F100" i="57" s="1"/>
  <c r="G25" i="57"/>
  <c r="F25" i="57" s="1"/>
  <c r="T19" i="57"/>
  <c r="T24" i="57" s="1"/>
  <c r="T33" i="57" s="1"/>
  <c r="T119" i="57" s="1"/>
  <c r="L42" i="56"/>
  <c r="V42" i="56" s="1"/>
  <c r="AR17" i="54"/>
  <c r="AK119" i="52"/>
  <c r="AI115" i="52"/>
  <c r="AH115" i="52"/>
  <c r="AG115" i="52"/>
  <c r="AF115" i="52"/>
  <c r="AE115" i="52"/>
  <c r="AD115" i="52"/>
  <c r="AC115" i="52"/>
  <c r="AB115" i="52"/>
  <c r="AA115" i="52"/>
  <c r="Z115" i="52"/>
  <c r="Y115" i="52"/>
  <c r="X115" i="52"/>
  <c r="W115" i="52"/>
  <c r="V115" i="52"/>
  <c r="U115" i="52"/>
  <c r="T115" i="52"/>
  <c r="S115" i="52"/>
  <c r="R115" i="52"/>
  <c r="Q115" i="52"/>
  <c r="P115" i="52"/>
  <c r="O115" i="52"/>
  <c r="N115" i="52"/>
  <c r="M115" i="52"/>
  <c r="L115" i="52"/>
  <c r="K115" i="52"/>
  <c r="J115" i="52"/>
  <c r="I115" i="52"/>
  <c r="H115" i="52"/>
  <c r="G115" i="52"/>
  <c r="F115" i="52"/>
  <c r="C115" i="52"/>
  <c r="AI107" i="52"/>
  <c r="AH107" i="52"/>
  <c r="AG107" i="52"/>
  <c r="AF107" i="52"/>
  <c r="AE107" i="52"/>
  <c r="AD107" i="52"/>
  <c r="AC107" i="52"/>
  <c r="AB107" i="52"/>
  <c r="AA107" i="52"/>
  <c r="Z107" i="52"/>
  <c r="Y107" i="52"/>
  <c r="X107" i="52"/>
  <c r="V107" i="52"/>
  <c r="U107" i="52"/>
  <c r="T107" i="52"/>
  <c r="S107" i="52"/>
  <c r="R107" i="52"/>
  <c r="Q107" i="52"/>
  <c r="P107" i="52"/>
  <c r="O107" i="52"/>
  <c r="N107" i="52"/>
  <c r="M107" i="52"/>
  <c r="L107" i="52"/>
  <c r="K107" i="52"/>
  <c r="J107" i="52"/>
  <c r="I107" i="52"/>
  <c r="F106" i="52"/>
  <c r="C106" i="52"/>
  <c r="F105" i="52"/>
  <c r="C105" i="52"/>
  <c r="F104" i="52"/>
  <c r="C104" i="52"/>
  <c r="F103" i="52"/>
  <c r="C103" i="52"/>
  <c r="C102" i="52"/>
  <c r="C101" i="52"/>
  <c r="H101" i="52" s="1"/>
  <c r="W101" i="52" s="1"/>
  <c r="C100" i="52"/>
  <c r="G99" i="52"/>
  <c r="F99" i="52" s="1"/>
  <c r="C99" i="52"/>
  <c r="H99" i="52" s="1"/>
  <c r="C98" i="52"/>
  <c r="H98" i="52" s="1"/>
  <c r="C97" i="52"/>
  <c r="C96" i="52"/>
  <c r="C95" i="52"/>
  <c r="F94" i="52"/>
  <c r="C94" i="52"/>
  <c r="H94" i="52" s="1"/>
  <c r="C93" i="52"/>
  <c r="C92" i="52"/>
  <c r="F91" i="52"/>
  <c r="C91" i="52"/>
  <c r="H91" i="52" s="1"/>
  <c r="F90" i="52"/>
  <c r="C90" i="52"/>
  <c r="H90" i="52" s="1"/>
  <c r="C89" i="52"/>
  <c r="C88" i="52"/>
  <c r="F87" i="52"/>
  <c r="C87" i="52"/>
  <c r="H87" i="52" s="1"/>
  <c r="F86" i="52"/>
  <c r="C86" i="52"/>
  <c r="H86" i="52" s="1"/>
  <c r="C85" i="52"/>
  <c r="C84" i="52"/>
  <c r="F83" i="52"/>
  <c r="C83" i="52"/>
  <c r="H83" i="52" s="1"/>
  <c r="W83" i="52" s="1"/>
  <c r="G82" i="52"/>
  <c r="F82" i="52" s="1"/>
  <c r="C82" i="52"/>
  <c r="C81" i="52"/>
  <c r="G81" i="52" s="1"/>
  <c r="F81" i="52" s="1"/>
  <c r="C80" i="52"/>
  <c r="G80" i="52" s="1"/>
  <c r="F80" i="52" s="1"/>
  <c r="G79" i="52"/>
  <c r="F79" i="52" s="1"/>
  <c r="C79" i="52"/>
  <c r="G78" i="52"/>
  <c r="F78" i="52" s="1"/>
  <c r="C78" i="52"/>
  <c r="C77" i="52"/>
  <c r="G77" i="52" s="1"/>
  <c r="F77" i="52" s="1"/>
  <c r="C76" i="52"/>
  <c r="G76" i="52" s="1"/>
  <c r="F76" i="52" s="1"/>
  <c r="G75" i="52"/>
  <c r="F75" i="52" s="1"/>
  <c r="C75" i="52"/>
  <c r="G74" i="52"/>
  <c r="F74" i="52" s="1"/>
  <c r="C74" i="52"/>
  <c r="C73" i="52"/>
  <c r="G73" i="52" s="1"/>
  <c r="F73" i="52" s="1"/>
  <c r="C72" i="52"/>
  <c r="G72" i="52" s="1"/>
  <c r="F72" i="52" s="1"/>
  <c r="G71" i="52"/>
  <c r="F71" i="52" s="1"/>
  <c r="C71" i="52"/>
  <c r="G70" i="52"/>
  <c r="F70" i="52" s="1"/>
  <c r="C70" i="52"/>
  <c r="C69" i="52"/>
  <c r="G69" i="52" s="1"/>
  <c r="F69" i="52" s="1"/>
  <c r="C68" i="52"/>
  <c r="G68" i="52" s="1"/>
  <c r="F68" i="52" s="1"/>
  <c r="G67" i="52"/>
  <c r="F67" i="52" s="1"/>
  <c r="C67" i="52"/>
  <c r="C66" i="52"/>
  <c r="G66" i="52" s="1"/>
  <c r="F66" i="52" s="1"/>
  <c r="C65" i="52"/>
  <c r="G65" i="52" s="1"/>
  <c r="F65" i="52" s="1"/>
  <c r="C64" i="52"/>
  <c r="G64" i="52" s="1"/>
  <c r="F64" i="52" s="1"/>
  <c r="C63" i="52"/>
  <c r="G63" i="52" s="1"/>
  <c r="F63" i="52" s="1"/>
  <c r="G62" i="52"/>
  <c r="F62" i="52" s="1"/>
  <c r="C62" i="52"/>
  <c r="C61" i="52"/>
  <c r="G61" i="52" s="1"/>
  <c r="F61" i="52" s="1"/>
  <c r="C60" i="52"/>
  <c r="G60" i="52" s="1"/>
  <c r="F60" i="52" s="1"/>
  <c r="G59" i="52"/>
  <c r="F59" i="52" s="1"/>
  <c r="C59" i="52"/>
  <c r="C58" i="52"/>
  <c r="G58" i="52" s="1"/>
  <c r="F58" i="52" s="1"/>
  <c r="C57" i="52"/>
  <c r="G57" i="52" s="1"/>
  <c r="F57" i="52" s="1"/>
  <c r="C56" i="52"/>
  <c r="G56" i="52" s="1"/>
  <c r="F56" i="52" s="1"/>
  <c r="C55" i="52"/>
  <c r="G55" i="52" s="1"/>
  <c r="F55" i="52" s="1"/>
  <c r="G54" i="52"/>
  <c r="F54" i="52" s="1"/>
  <c r="C54" i="52"/>
  <c r="C53" i="52"/>
  <c r="G53" i="52" s="1"/>
  <c r="F52" i="52"/>
  <c r="C52" i="52"/>
  <c r="F51" i="52"/>
  <c r="C51" i="52"/>
  <c r="F50" i="52"/>
  <c r="C50" i="52"/>
  <c r="F49" i="52"/>
  <c r="C49" i="52"/>
  <c r="F48" i="52"/>
  <c r="C48" i="52"/>
  <c r="F47" i="52"/>
  <c r="C47" i="52"/>
  <c r="F46" i="52"/>
  <c r="C46" i="52"/>
  <c r="F45" i="52"/>
  <c r="C45" i="52"/>
  <c r="F44" i="52"/>
  <c r="C44" i="52"/>
  <c r="F43" i="52"/>
  <c r="C43" i="52"/>
  <c r="F42" i="52"/>
  <c r="C42" i="52"/>
  <c r="F41" i="52"/>
  <c r="C41" i="52"/>
  <c r="F40" i="52"/>
  <c r="C40" i="52"/>
  <c r="F39" i="52"/>
  <c r="C39" i="52"/>
  <c r="F38" i="52"/>
  <c r="C38" i="52"/>
  <c r="F37" i="52"/>
  <c r="C37" i="52"/>
  <c r="F36" i="52"/>
  <c r="C36" i="52"/>
  <c r="F35" i="52"/>
  <c r="C35" i="52"/>
  <c r="AF33" i="52"/>
  <c r="AF119" i="52" s="1"/>
  <c r="AH24" i="52"/>
  <c r="AH33" i="52" s="1"/>
  <c r="AH119" i="52" s="1"/>
  <c r="AG24" i="52"/>
  <c r="AG33" i="52" s="1"/>
  <c r="AC24" i="52"/>
  <c r="AC33" i="52" s="1"/>
  <c r="Z24" i="52"/>
  <c r="Z33" i="52" s="1"/>
  <c r="V24" i="52"/>
  <c r="V33" i="52" s="1"/>
  <c r="V119" i="52" s="1"/>
  <c r="U24" i="52"/>
  <c r="U33" i="52" s="1"/>
  <c r="Q24" i="52"/>
  <c r="Q33" i="52" s="1"/>
  <c r="N24" i="52"/>
  <c r="N33" i="52" s="1"/>
  <c r="M24" i="52"/>
  <c r="M33" i="52" s="1"/>
  <c r="J24" i="52"/>
  <c r="J33" i="52" s="1"/>
  <c r="I24" i="52"/>
  <c r="I33" i="52" s="1"/>
  <c r="F23" i="52"/>
  <c r="F22" i="52"/>
  <c r="F21" i="52"/>
  <c r="F20" i="52"/>
  <c r="AH19" i="52"/>
  <c r="AG19" i="52"/>
  <c r="AF19" i="52"/>
  <c r="AF24" i="52" s="1"/>
  <c r="AE19" i="52"/>
  <c r="AE24" i="52" s="1"/>
  <c r="AE33" i="52" s="1"/>
  <c r="AE119" i="52" s="1"/>
  <c r="AC19" i="52"/>
  <c r="AB19" i="52"/>
  <c r="AB24" i="52" s="1"/>
  <c r="AB33" i="52" s="1"/>
  <c r="AB119" i="52" s="1"/>
  <c r="AA19" i="52"/>
  <c r="AA24" i="52" s="1"/>
  <c r="AA33" i="52" s="1"/>
  <c r="Z19" i="52"/>
  <c r="X19" i="52"/>
  <c r="X24" i="52" s="1"/>
  <c r="X33" i="52" s="1"/>
  <c r="X119" i="52" s="1"/>
  <c r="W19" i="52"/>
  <c r="W24" i="52" s="1"/>
  <c r="V19" i="52"/>
  <c r="U19" i="52"/>
  <c r="T19" i="52"/>
  <c r="T24" i="52" s="1"/>
  <c r="T33" i="52" s="1"/>
  <c r="S19" i="52"/>
  <c r="S24" i="52" s="1"/>
  <c r="S33" i="52" s="1"/>
  <c r="Q19" i="52"/>
  <c r="P19" i="52"/>
  <c r="P24" i="52" s="1"/>
  <c r="P33" i="52" s="1"/>
  <c r="O19" i="52"/>
  <c r="O24" i="52" s="1"/>
  <c r="O33" i="52" s="1"/>
  <c r="O119" i="52" s="1"/>
  <c r="N19" i="52"/>
  <c r="M19" i="52"/>
  <c r="L19" i="52"/>
  <c r="L24" i="52" s="1"/>
  <c r="L33" i="52" s="1"/>
  <c r="K19" i="52"/>
  <c r="K24" i="52" s="1"/>
  <c r="K33" i="52" s="1"/>
  <c r="K119" i="52" s="1"/>
  <c r="J19" i="52"/>
  <c r="I19" i="52"/>
  <c r="H19" i="52"/>
  <c r="H24" i="52" s="1"/>
  <c r="H33" i="52" s="1"/>
  <c r="G19" i="52"/>
  <c r="AI18" i="52"/>
  <c r="AI19" i="52" s="1"/>
  <c r="AI24" i="52" s="1"/>
  <c r="AI33" i="52" s="1"/>
  <c r="AI119" i="52" s="1"/>
  <c r="AD18" i="52"/>
  <c r="AD19" i="52" s="1"/>
  <c r="AD24" i="52" s="1"/>
  <c r="AD33" i="52" s="1"/>
  <c r="Y19" i="52"/>
  <c r="Y24" i="52" s="1"/>
  <c r="Y33" i="52" s="1"/>
  <c r="R18" i="52"/>
  <c r="R19" i="52" s="1"/>
  <c r="R24" i="52" s="1"/>
  <c r="R33" i="52" s="1"/>
  <c r="R119" i="52" s="1"/>
  <c r="F17" i="52"/>
  <c r="AA10" i="52"/>
  <c r="AF108" i="51"/>
  <c r="AG92" i="51"/>
  <c r="AE108" i="51" s="1"/>
  <c r="AF92" i="51"/>
  <c r="AD108" i="51" s="1"/>
  <c r="AE92" i="51"/>
  <c r="AC108" i="51" s="1"/>
  <c r="AD92" i="51"/>
  <c r="AB108" i="51" s="1"/>
  <c r="AC92" i="51"/>
  <c r="AA108" i="51" s="1"/>
  <c r="AB92" i="51"/>
  <c r="Z108" i="51" s="1"/>
  <c r="AA92" i="51"/>
  <c r="Y108" i="51" s="1"/>
  <c r="Z92" i="51"/>
  <c r="X108" i="51" s="1"/>
  <c r="Y92" i="51"/>
  <c r="W108" i="51" s="1"/>
  <c r="X92" i="51"/>
  <c r="V108" i="51" s="1"/>
  <c r="W92" i="51"/>
  <c r="U108" i="51" s="1"/>
  <c r="V92" i="51"/>
  <c r="T108" i="51" s="1"/>
  <c r="T92" i="51"/>
  <c r="R108" i="51" s="1"/>
  <c r="S92" i="51"/>
  <c r="Q108" i="51" s="1"/>
  <c r="R92" i="51"/>
  <c r="P108" i="51" s="1"/>
  <c r="Q92" i="51"/>
  <c r="O108" i="51" s="1"/>
  <c r="P92" i="51"/>
  <c r="N108" i="51" s="1"/>
  <c r="O92" i="51"/>
  <c r="M108" i="51" s="1"/>
  <c r="N92" i="51"/>
  <c r="L108" i="51" s="1"/>
  <c r="M92" i="51"/>
  <c r="K108" i="51" s="1"/>
  <c r="L92" i="51"/>
  <c r="J108" i="51" s="1"/>
  <c r="K92" i="51"/>
  <c r="I108" i="51" s="1"/>
  <c r="J92" i="51"/>
  <c r="H108" i="51" s="1"/>
  <c r="H92" i="51"/>
  <c r="E108" i="51" s="1"/>
  <c r="G92" i="51"/>
  <c r="D108" i="51" s="1"/>
  <c r="E92" i="51"/>
  <c r="B108" i="51" s="1"/>
  <c r="B91" i="51"/>
  <c r="B90" i="51"/>
  <c r="B89" i="51"/>
  <c r="B88" i="51"/>
  <c r="B87" i="51"/>
  <c r="B85" i="51"/>
  <c r="B84" i="51"/>
  <c r="B83" i="51"/>
  <c r="B82" i="51"/>
  <c r="B81" i="51"/>
  <c r="B79" i="51"/>
  <c r="B78" i="51"/>
  <c r="B77" i="51"/>
  <c r="B76" i="51"/>
  <c r="B75" i="51"/>
  <c r="B73" i="51"/>
  <c r="B72" i="51"/>
  <c r="B71" i="51"/>
  <c r="B70" i="51"/>
  <c r="B69" i="51"/>
  <c r="B67" i="51"/>
  <c r="B66" i="51"/>
  <c r="B65" i="51"/>
  <c r="B64" i="51"/>
  <c r="B63" i="51"/>
  <c r="B62" i="51"/>
  <c r="B61" i="51"/>
  <c r="B60" i="51"/>
  <c r="B59" i="51"/>
  <c r="B58" i="51"/>
  <c r="B57" i="51"/>
  <c r="B56" i="51"/>
  <c r="B55" i="51"/>
  <c r="B54" i="51"/>
  <c r="B53" i="51"/>
  <c r="B52" i="51"/>
  <c r="B51" i="51"/>
  <c r="B50" i="51"/>
  <c r="B49" i="51"/>
  <c r="B48" i="51"/>
  <c r="B47" i="51"/>
  <c r="B46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G24" i="52" l="1"/>
  <c r="I5" i="53"/>
  <c r="I10" i="53" s="1"/>
  <c r="C29" i="57"/>
  <c r="W29" i="57" s="1"/>
  <c r="L9" i="60"/>
  <c r="H85" i="52"/>
  <c r="F85" i="52" s="1"/>
  <c r="H93" i="52"/>
  <c r="F93" i="52" s="1"/>
  <c r="G96" i="52"/>
  <c r="H96" i="52"/>
  <c r="G98" i="52"/>
  <c r="F98" i="52" s="1"/>
  <c r="H107" i="57"/>
  <c r="H119" i="57" s="1"/>
  <c r="H88" i="52"/>
  <c r="F88" i="52" s="1"/>
  <c r="G97" i="52"/>
  <c r="H97" i="52"/>
  <c r="H84" i="52"/>
  <c r="F84" i="52" s="1"/>
  <c r="H92" i="52"/>
  <c r="F92" i="52" s="1"/>
  <c r="G100" i="52"/>
  <c r="H100" i="52"/>
  <c r="O14" i="41"/>
  <c r="H89" i="52"/>
  <c r="F107" i="57"/>
  <c r="H95" i="52"/>
  <c r="W95" i="52" s="1"/>
  <c r="AG16" i="53"/>
  <c r="W107" i="57"/>
  <c r="P119" i="52"/>
  <c r="Z119" i="52"/>
  <c r="AA119" i="52"/>
  <c r="I119" i="52"/>
  <c r="Q119" i="52"/>
  <c r="AC119" i="52"/>
  <c r="Y119" i="52"/>
  <c r="L119" i="52"/>
  <c r="N119" i="52"/>
  <c r="S119" i="52"/>
  <c r="J119" i="52"/>
  <c r="AG119" i="52"/>
  <c r="F19" i="52"/>
  <c r="F24" i="52" s="1"/>
  <c r="T119" i="52"/>
  <c r="M119" i="52"/>
  <c r="U119" i="52"/>
  <c r="C107" i="52"/>
  <c r="F53" i="52"/>
  <c r="AD10" i="52"/>
  <c r="AD119" i="52"/>
  <c r="G25" i="52"/>
  <c r="F25" i="52" s="1"/>
  <c r="M10" i="42" l="1"/>
  <c r="M17" i="42" s="1"/>
  <c r="W33" i="57"/>
  <c r="W119" i="57" s="1"/>
  <c r="F95" i="52"/>
  <c r="F97" i="52"/>
  <c r="F100" i="52"/>
  <c r="F96" i="52"/>
  <c r="W89" i="52"/>
  <c r="H107" i="52"/>
  <c r="F89" i="52"/>
  <c r="U25" i="40"/>
  <c r="O14" i="53" l="1"/>
  <c r="H119" i="52"/>
  <c r="G21" i="47"/>
  <c r="F21" i="47"/>
  <c r="E21" i="47"/>
  <c r="D21" i="47"/>
  <c r="O20" i="47"/>
  <c r="N20" i="47"/>
  <c r="M20" i="47"/>
  <c r="L20" i="47"/>
  <c r="O19" i="47"/>
  <c r="N19" i="47"/>
  <c r="M19" i="47"/>
  <c r="L19" i="47"/>
  <c r="K19" i="47"/>
  <c r="O18" i="47"/>
  <c r="N18" i="47"/>
  <c r="M18" i="47"/>
  <c r="L18" i="47"/>
  <c r="H18" i="47"/>
  <c r="O17" i="47"/>
  <c r="N17" i="47"/>
  <c r="M17" i="47"/>
  <c r="L17" i="47"/>
  <c r="K17" i="47"/>
  <c r="H17" i="47"/>
  <c r="O16" i="47"/>
  <c r="N16" i="47"/>
  <c r="M16" i="47"/>
  <c r="L16" i="47"/>
  <c r="J16" i="47"/>
  <c r="O15" i="47"/>
  <c r="H15" i="47"/>
  <c r="O14" i="47"/>
  <c r="N14" i="47"/>
  <c r="M14" i="47"/>
  <c r="L14" i="47"/>
  <c r="K14" i="47"/>
  <c r="J14" i="47"/>
  <c r="L13" i="47"/>
  <c r="H13" i="47"/>
  <c r="O12" i="47"/>
  <c r="N12" i="47"/>
  <c r="M12" i="47"/>
  <c r="L12" i="47"/>
  <c r="K12" i="47"/>
  <c r="J12" i="47"/>
  <c r="O11" i="47"/>
  <c r="N11" i="47"/>
  <c r="M11" i="47"/>
  <c r="L11" i="47"/>
  <c r="J11" i="47"/>
  <c r="K11" i="47"/>
  <c r="O10" i="47"/>
  <c r="N10" i="47"/>
  <c r="M10" i="47"/>
  <c r="L10" i="47"/>
  <c r="J10" i="47"/>
  <c r="K10" i="47"/>
  <c r="O9" i="47"/>
  <c r="N9" i="47"/>
  <c r="M9" i="47"/>
  <c r="L9" i="47"/>
  <c r="C21" i="47"/>
  <c r="B21" i="47"/>
  <c r="P8" i="47"/>
  <c r="I38" i="58" l="1"/>
  <c r="I38" i="51"/>
  <c r="I62" i="58"/>
  <c r="I62" i="51"/>
  <c r="O13" i="47"/>
  <c r="K13" i="47"/>
  <c r="L15" i="47"/>
  <c r="L21" i="47" s="1"/>
  <c r="P19" i="47"/>
  <c r="O21" i="47"/>
  <c r="K15" i="47"/>
  <c r="N15" i="47"/>
  <c r="P10" i="47"/>
  <c r="P12" i="47"/>
  <c r="J9" i="47"/>
  <c r="H11" i="47"/>
  <c r="H14" i="47"/>
  <c r="H16" i="47"/>
  <c r="P17" i="47"/>
  <c r="H19" i="47"/>
  <c r="H20" i="47"/>
  <c r="P14" i="47"/>
  <c r="P11" i="47"/>
  <c r="H21" i="47"/>
  <c r="K9" i="47"/>
  <c r="H10" i="47"/>
  <c r="H12" i="47"/>
  <c r="J13" i="47"/>
  <c r="N13" i="47"/>
  <c r="M15" i="47"/>
  <c r="K16" i="47"/>
  <c r="P16" i="47" s="1"/>
  <c r="K18" i="47"/>
  <c r="P18" i="47" s="1"/>
  <c r="K20" i="47"/>
  <c r="P20" i="47" s="1"/>
  <c r="J15" i="47"/>
  <c r="M13" i="47"/>
  <c r="H9" i="47"/>
  <c r="I92" i="58" l="1"/>
  <c r="F108" i="58" s="1"/>
  <c r="P15" i="47"/>
  <c r="N21" i="47"/>
  <c r="M21" i="47"/>
  <c r="J21" i="47"/>
  <c r="K21" i="47"/>
  <c r="P9" i="47"/>
  <c r="H22" i="47"/>
  <c r="P13" i="47"/>
  <c r="L7" i="39" l="1"/>
  <c r="L7" i="59"/>
  <c r="L16" i="60"/>
  <c r="L16" i="40"/>
  <c r="P22" i="47"/>
  <c r="P21" i="47"/>
  <c r="L24" i="60" l="1"/>
  <c r="U24" i="60" s="1"/>
  <c r="L4" i="59" s="1"/>
  <c r="AG17" i="54"/>
  <c r="W17" i="54"/>
  <c r="R17" i="54"/>
  <c r="H17" i="54"/>
  <c r="O16" i="53" l="1"/>
  <c r="AB17" i="54"/>
  <c r="AA16" i="53"/>
  <c r="AM17" i="54"/>
  <c r="U16" i="53"/>
  <c r="AM16" i="53"/>
  <c r="AS16" i="53"/>
  <c r="U16" i="41"/>
  <c r="R17" i="42"/>
  <c r="AA16" i="41"/>
  <c r="AG16" i="41" l="1"/>
  <c r="AM16" i="41"/>
  <c r="AS16" i="41"/>
  <c r="O16" i="41"/>
  <c r="L17" i="40"/>
  <c r="L37" i="38" l="1"/>
  <c r="L13" i="38" l="1"/>
  <c r="L39" i="38" s="1"/>
  <c r="L42" i="38" s="1"/>
  <c r="V42" i="38" l="1"/>
  <c r="L9" i="40"/>
  <c r="C29" i="52" l="1"/>
  <c r="W29" i="52" s="1"/>
  <c r="W33" i="52" s="1"/>
  <c r="W107" i="52" l="1"/>
  <c r="W119" i="52" l="1"/>
  <c r="M14" i="54"/>
  <c r="M17" i="54" s="1"/>
  <c r="F101" i="52"/>
  <c r="F102" i="52"/>
  <c r="L24" i="40"/>
  <c r="U24" i="40" s="1"/>
  <c r="L4" i="39" l="1"/>
  <c r="L8" i="59"/>
  <c r="L13" i="59" s="1"/>
  <c r="U13" i="59" s="1"/>
  <c r="C27" i="57" s="1"/>
  <c r="G107" i="52"/>
  <c r="F107" i="52"/>
  <c r="U92" i="51"/>
  <c r="S108" i="51" s="1"/>
  <c r="L8" i="39"/>
  <c r="L13" i="39" s="1"/>
  <c r="U13" i="39" s="1"/>
  <c r="G27" i="57" l="1"/>
  <c r="C27" i="52"/>
  <c r="F92" i="51"/>
  <c r="C108" i="51" s="1"/>
  <c r="I11" i="53" l="1"/>
  <c r="G27" i="52"/>
  <c r="F27" i="52" s="1"/>
  <c r="F27" i="57"/>
  <c r="F33" i="57" s="1"/>
  <c r="F119" i="57" s="1"/>
  <c r="I11" i="41"/>
  <c r="G33" i="57"/>
  <c r="G119" i="57" s="1"/>
  <c r="I16" i="53"/>
  <c r="I92" i="51"/>
  <c r="F108" i="51" s="1"/>
  <c r="I16" i="41" l="1"/>
  <c r="G33" i="52"/>
  <c r="G119" i="52" s="1"/>
  <c r="F33" i="52"/>
  <c r="F119" i="52" s="1"/>
</calcChain>
</file>

<file path=xl/comments1.xml><?xml version="1.0" encoding="utf-8"?>
<comments xmlns="http://schemas.openxmlformats.org/spreadsheetml/2006/main">
  <authors>
    <author>Karina</author>
  </authors>
  <commentList>
    <comment ref="K10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10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comments2.xml><?xml version="1.0" encoding="utf-8"?>
<comments xmlns="http://schemas.openxmlformats.org/spreadsheetml/2006/main">
  <authors>
    <author>www.intercambiosvirtuales.org</author>
  </authors>
  <commentList>
    <comment ref="C26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comments3.xml><?xml version="1.0" encoding="utf-8"?>
<comments xmlns="http://schemas.openxmlformats.org/spreadsheetml/2006/main">
  <authors>
    <author>www.intercambiosvirtuales.org</author>
  </authors>
  <commentList>
    <comment ref="C26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comments4.xml><?xml version="1.0" encoding="utf-8"?>
<comments xmlns="http://schemas.openxmlformats.org/spreadsheetml/2006/main">
  <authors>
    <author>Karina</author>
  </authors>
  <commentList>
    <comment ref="K10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10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<sst xmlns="http://schemas.openxmlformats.org/spreadsheetml/2006/main" count="1154" uniqueCount="382">
  <si>
    <t>Sin derecho a devolución</t>
  </si>
  <si>
    <t>Con derecho a devolución</t>
  </si>
  <si>
    <t>+</t>
  </si>
  <si>
    <t>=</t>
  </si>
  <si>
    <t>ROL ÚNICO TRIBUTARIO</t>
  </si>
  <si>
    <t xml:space="preserve"> </t>
  </si>
  <si>
    <t>No Sujeto a Restitución</t>
  </si>
  <si>
    <t>DETALLE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</si>
  <si>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</si>
  <si>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</si>
  <si>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</si>
  <si>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</si>
  <si>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</si>
  <si>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</si>
  <si>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</si>
  <si>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Subtotal</t>
  </si>
  <si>
    <t>Saldo FUR  (cuando no haya sido considerado dentro del valor del capital aportado a la empresa)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</si>
  <si>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</si>
  <si>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</si>
  <si>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</si>
  <si>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</si>
  <si>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</si>
  <si>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</si>
  <si>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</si>
  <si>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</si>
  <si>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</si>
  <si>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</si>
  <si>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RAI</t>
  </si>
  <si>
    <t>REX</t>
  </si>
  <si>
    <t>STUT</t>
  </si>
  <si>
    <t>RENTAS CON TRIBUTACIÓN CUMPLIDA</t>
  </si>
  <si>
    <t>RENTAS EXENTAS</t>
  </si>
  <si>
    <t>INR</t>
  </si>
  <si>
    <t>RAP</t>
  </si>
  <si>
    <t>ISFUT</t>
  </si>
  <si>
    <t>OTRAS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</si>
  <si>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</si>
  <si>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</si>
  <si>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</si>
  <si>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</si>
  <si>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</si>
  <si>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</si>
  <si>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</si>
  <si>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Sujeto a Restitución</t>
  </si>
  <si>
    <t>IPE</t>
  </si>
  <si>
    <t>Sin D° Devolución</t>
  </si>
  <si>
    <t>Con D° Devolución</t>
  </si>
  <si>
    <t>Remanente ejercicio anterior (saldo positivo)</t>
  </si>
  <si>
    <t>Aumentos del ejercicio por reorganizaciones</t>
  </si>
  <si>
    <t>Disminuciones del ejercicio por reorganizaciones</t>
  </si>
  <si>
    <t>CIDPC e IPE asignado a gastos rechazados del art. 21 inc. 1° no afectos a IU 40% y del inciso 2°, LIR</t>
  </si>
  <si>
    <t>REGISTRO DE RENTAS EMPRESARIALES 2020</t>
  </si>
  <si>
    <t>Topes de crédito</t>
  </si>
  <si>
    <t>SAC</t>
  </si>
  <si>
    <t>INFORMATIVO</t>
  </si>
  <si>
    <t>CONTROL</t>
  </si>
  <si>
    <t>Rentas contributación cumplida</t>
  </si>
  <si>
    <t>Rentas exentas</t>
  </si>
  <si>
    <t>Ingresos No Constitutivos de Renta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</si>
  <si>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</si>
  <si>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</si>
  <si>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</si>
  <si>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</si>
  <si>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</si>
  <si>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</si>
  <si>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</si>
  <si>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</si>
  <si>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</si>
  <si>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</si>
  <si>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</si>
  <si>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Saldo RAI al 31.12.2020</t>
  </si>
  <si>
    <t>(-)</t>
  </si>
  <si>
    <t>FOLIO</t>
  </si>
  <si>
    <t>NOMBRE O RAZÓN SOCIAL</t>
  </si>
  <si>
    <t>HISTORICO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</si>
  <si>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</si>
  <si>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</si>
  <si>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</si>
  <si>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</si>
  <si>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</si>
  <si>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</si>
  <si>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</si>
  <si>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</si>
  <si>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</si>
  <si>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</si>
  <si>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</si>
  <si>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</si>
  <si>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</si>
  <si>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Mes/acc</t>
  </si>
  <si>
    <t>Partidas del inciso segundo del artículo 21 LIR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</si>
  <si>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</si>
  <si>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</si>
  <si>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Sección A: IDENTIFICACIÓN DEL DECLARANTE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</si>
  <si>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</si>
  <si>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</si>
  <si>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</si>
  <si>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</si>
  <si>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</si>
  <si>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</si>
  <si>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</si>
  <si>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</si>
  <si>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</si>
  <si>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</si>
  <si>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</si>
  <si>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</si>
  <si>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</si>
  <si>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</si>
  <si>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</si>
  <si>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</si>
  <si>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</si>
  <si>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</si>
  <si>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Asociados a Rentas Afectas</t>
  </si>
  <si>
    <t>Asociados a Rentas Exentas (artículo 11, Ley 18.401)</t>
  </si>
  <si>
    <t>Crédito IPE</t>
  </si>
  <si>
    <t>Crédito por IPE</t>
  </si>
  <si>
    <t>No Sujetos a Restitución generados Hasta el 31.12.2019</t>
  </si>
  <si>
    <t>No Sujetos a Restitución generados a contar del 01.01.2020</t>
  </si>
  <si>
    <t>Sujetos a Restitución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</si>
  <si>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</si>
  <si>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</si>
  <si>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</si>
  <si>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</si>
  <si>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</si>
  <si>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</si>
  <si>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</si>
  <si>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</si>
  <si>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</si>
  <si>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</si>
  <si>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</si>
  <si>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</si>
  <si>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</si>
  <si>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</si>
  <si>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</si>
  <si>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</si>
  <si>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</si>
  <si>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</si>
  <si>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</si>
  <si>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</si>
  <si>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</si>
  <si>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</si>
  <si>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</si>
  <si>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</si>
  <si>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</si>
  <si>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</si>
  <si>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</si>
  <si>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</si>
  <si>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</si>
  <si>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</si>
  <si>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</si>
  <si>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</si>
  <si>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</si>
  <si>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</si>
  <si>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</si>
  <si>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</si>
  <si>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</si>
  <si>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</si>
  <si>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</si>
  <si>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</si>
  <si>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</si>
  <si>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</si>
  <si>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</si>
  <si>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</si>
  <si>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</si>
  <si>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Rentas provenientes del registro RAP y diferencia inical de sociedad acogida al ex art.14 ter letrta A) ambos Ley 21210</t>
  </si>
  <si>
    <t>Exceso Distribuciones Desproporcionadas (N°9 Art.14 A) Ley 21210</t>
  </si>
  <si>
    <t>Utilidades afectadas con impuesto sustitutivo al FUT (ISFUT) Ley N°20.780 y Ley Nº20.899</t>
  </si>
  <si>
    <t>acumulada 31.12.2019</t>
  </si>
  <si>
    <t>Sin restitución</t>
  </si>
  <si>
    <t>Con restitución</t>
  </si>
  <si>
    <t>TEF</t>
  </si>
  <si>
    <t>ACUMULADAS DESDE 2017</t>
  </si>
  <si>
    <t>HASTA EL 31,12,2016</t>
  </si>
  <si>
    <t>Crèdito</t>
  </si>
  <si>
    <t>factor</t>
  </si>
  <si>
    <t>Reverso de rentas afectas ejercicio anterior</t>
  </si>
  <si>
    <t>Crédito por IDPC sobre RLI ejercicio</t>
  </si>
  <si>
    <t>Crédito por IDPC sobre dividendos/retiros percibidos</t>
  </si>
  <si>
    <t>REX percibido</t>
  </si>
  <si>
    <t>RAI del ejercicio</t>
  </si>
  <si>
    <t>Subtotal antes de imputaciones</t>
  </si>
  <si>
    <t>Retiros/remesas/ dividendos del ejercicio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</si>
  <si>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</si>
  <si>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</si>
  <si>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</si>
  <si>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</si>
  <si>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</si>
  <si>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</si>
  <si>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AJUSTES AL SAC</t>
  </si>
  <si>
    <t>Partidas del inc.1º no afectas al 40% del art.21 LIR</t>
  </si>
  <si>
    <t>Total Retiros/remesas/ dividendos del ejercicio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</si>
  <si>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</si>
  <si>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</si>
  <si>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</si>
  <si>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</si>
  <si>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</si>
  <si>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</si>
  <si>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</si>
  <si>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</si>
  <si>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</si>
  <si>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</si>
  <si>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</si>
  <si>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</si>
  <si>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</si>
  <si>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</si>
  <si>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</si>
  <si>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</si>
  <si>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</si>
  <si>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</si>
  <si>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</si>
  <si>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</si>
  <si>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</si>
  <si>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</si>
  <si>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</si>
  <si>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</si>
  <si>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</si>
  <si>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</si>
  <si>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</si>
  <si>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</si>
  <si>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</si>
  <si>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</si>
  <si>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</si>
  <si>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</si>
  <si>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Solo por este año no se utiliza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</si>
  <si>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</si>
  <si>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</si>
  <si>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</si>
  <si>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</si>
  <si>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</si>
  <si>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RECUADRO Nº 18 DETERMINACION DEL RAI</t>
  </si>
  <si>
    <t>Capital propio tributario simplificado positivo</t>
  </si>
  <si>
    <t>Codigo 1545</t>
  </si>
  <si>
    <t>Código 645 F22 AT 2020</t>
  </si>
  <si>
    <t xml:space="preserve">Capital propio tributario simplificado negativo 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</si>
  <si>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</si>
  <si>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</si>
  <si>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</si>
  <si>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</si>
  <si>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</si>
  <si>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Sobreprecio obtenido en la colocación de acciones de propia emisión, históricos</t>
  </si>
  <si>
    <t xml:space="preserve">Rentas afectas a impuestos global complementario o adicional (RAI) del ejercicio </t>
  </si>
  <si>
    <t>Recuadro N° 19: CPTS RÉGIMEN PRO PYME 
(art. 14 letra D) N° 3 LIR)</t>
  </si>
  <si>
    <t>CPT positivo inicial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</si>
  <si>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</si>
  <si>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</si>
  <si>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</si>
  <si>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</si>
  <si>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</si>
  <si>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</si>
  <si>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</si>
  <si>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</si>
  <si>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1426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</si>
  <si>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</si>
  <si>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</si>
  <si>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</si>
  <si>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Base del IDPC voluntario según art. 14 letra A) N° 6 LIR</t>
  </si>
  <si>
    <t>RECUADRO N° 20: REGISTRO DE RENTAS EMPRESARIALES Y MOVIMIENTO STUT</t>
  </si>
  <si>
    <t>DJ 1938 o 1939 AT 2020</t>
  </si>
  <si>
    <t xml:space="preserve">Remanente ejercicio anterior (saldo negativo) </t>
  </si>
  <si>
    <t>Monto imputado al ISFUT art. 25° transitorio Ley N°21.210</t>
  </si>
  <si>
    <t>Reversos y/o disminuciones del ejercicio (propias)</t>
  </si>
  <si>
    <t>Retiros, dividendos o remesas imputados a los RRE</t>
  </si>
  <si>
    <t>Retiros en exceso, y devoluciones de capital imputados en el ejercicio</t>
  </si>
  <si>
    <t>RECUADRO N° 21: REGISTRO SAC 
(SALDO ACUMULADOS DE CRÉDITO)</t>
  </si>
  <si>
    <t>IDPC base imponible generada en el ejercicio</t>
  </si>
  <si>
    <t>IDPC retiros, dividendos o remesa percibidos</t>
  </si>
  <si>
    <t>Asignado a remesas, retiros o dividendos imputados en el ejercicio.</t>
  </si>
  <si>
    <t>Asignado a Retiros en exceso y devoluciones de capital  imputados en el ejercicio</t>
  </si>
  <si>
    <t xml:space="preserve">Remanente ejercicio siguiente (saldo negativo) </t>
  </si>
  <si>
    <t>Codigo 1450</t>
  </si>
  <si>
    <t>Con restituciòn</t>
  </si>
  <si>
    <t>generadas 01.01.2020</t>
  </si>
  <si>
    <t>asoc a rtas afectas</t>
  </si>
  <si>
    <t>asociadas a rentas exentas</t>
  </si>
  <si>
    <t>asoc a rtas exentas</t>
  </si>
  <si>
    <t>Se retiraan en primer lugar</t>
  </si>
  <si>
    <t>Sin prioridad en orden de imputaciòn</t>
  </si>
  <si>
    <t>Que pueden ser distribuidas en la oportunidad que difine el contribuyente</t>
  </si>
  <si>
    <t xml:space="preserve">Rentas percibidas Art. 14 letra B Nº 1 y 2   </t>
  </si>
  <si>
    <t>Exceso Distribuciones Desproporcionadas deL ISFUT (N°39 TransitorioArt.14 A) Ley 21210</t>
  </si>
  <si>
    <t>IUSCAPT por Diferencia CPT art. 32 transitorio Ley 21210</t>
  </si>
  <si>
    <t xml:space="preserve">Rentas generadas hasta el 31.12.1983 </t>
  </si>
  <si>
    <t>Uutilidades afectadas con impuesto sustitutivo al FUT (ISFUT) LEY N°21.210</t>
  </si>
  <si>
    <t>Crédito por IDPC Voluntario recibido</t>
  </si>
  <si>
    <t>Crédito por impuesto tasa adicional ex tasa artìculo 21 LIR</t>
  </si>
  <si>
    <t>Saldo Inicial</t>
  </si>
  <si>
    <t>Saldos finales del ejercicio anterior</t>
  </si>
  <si>
    <t>Saldos iniciales por cambio de règimen</t>
  </si>
  <si>
    <t>Saldo  reajustado</t>
  </si>
  <si>
    <t>Reclasificaciòn por Impuesto Sustitutivo al FUT</t>
  </si>
  <si>
    <t>Incorporación de rentas productos de una fusión o reorganizaciòn</t>
  </si>
  <si>
    <t>Reajuste de partidas por fusiòn o reorganizaciòn</t>
  </si>
  <si>
    <t xml:space="preserve">Subtotal </t>
  </si>
  <si>
    <t>Rentas Afectas a los impuestos finales</t>
  </si>
  <si>
    <t>mes 1 socio o accionista 1</t>
  </si>
  <si>
    <t>mes 1 socio o accionista 2</t>
  </si>
  <si>
    <t>mes 1 socio o accionista 3</t>
  </si>
  <si>
    <t>mes 1 socio o accionista 4</t>
  </si>
  <si>
    <t>mes 1 socio o accionista 5</t>
  </si>
  <si>
    <t>mes 1 socio o accionista 6</t>
  </si>
  <si>
    <t>mes 2 socio o accionista 1</t>
  </si>
  <si>
    <t>mes 2 socio o accionista 2</t>
  </si>
  <si>
    <t>mes 2 socio o accionista 3</t>
  </si>
  <si>
    <t>mes 2 socio o accionista 4</t>
  </si>
  <si>
    <t>mes 2 socio o accionista 5</t>
  </si>
  <si>
    <t>mes 2 socio o accionista 6</t>
  </si>
  <si>
    <t>mes 3 socio o accionista 1</t>
  </si>
  <si>
    <t>mes 3 socio o accionista 2</t>
  </si>
  <si>
    <t>mes 3 socio o accionista 3</t>
  </si>
  <si>
    <t>mes 3 socio o accionista 4</t>
  </si>
  <si>
    <t>mes 3 socio o accionista 5</t>
  </si>
  <si>
    <t>mes 3 socio o accionista 6</t>
  </si>
  <si>
    <t>mes 4 socio o accionista 1</t>
  </si>
  <si>
    <t>mes 4 socio o accionista 2</t>
  </si>
  <si>
    <t>mes 4 socio o accionista 3</t>
  </si>
  <si>
    <t>mes 4 socio o accionista 4</t>
  </si>
  <si>
    <t>mes 4 socio o accionista 5</t>
  </si>
  <si>
    <t>mes 4 socio o accionista 6</t>
  </si>
  <si>
    <t>mes 5 socio o accionista 1</t>
  </si>
  <si>
    <t>mes 5 socio o accionista 2</t>
  </si>
  <si>
    <t>mes 5 socio o accionista 3</t>
  </si>
  <si>
    <t>mes 5 socio o accionista 4</t>
  </si>
  <si>
    <t>mes 5 socio o accionista 5</t>
  </si>
  <si>
    <t>mes 5 socio o accionista 6</t>
  </si>
  <si>
    <t>mes 6 socio o accionista 1</t>
  </si>
  <si>
    <t>mes 6 socio o accionista 2</t>
  </si>
  <si>
    <t>mes 6 socio o accionista 3</t>
  </si>
  <si>
    <t>mes 6 socio o accionista 4</t>
  </si>
  <si>
    <t>mes 6 socio o accionista 5</t>
  </si>
  <si>
    <t>mes 6 socio o accionista 6</t>
  </si>
  <si>
    <t>mes 7 socio o accionista 1</t>
  </si>
  <si>
    <t>mes 7 socio o accionista 2</t>
  </si>
  <si>
    <t>mes 7 socio o accionista 3</t>
  </si>
  <si>
    <t>mes 7 socio o accionista 4</t>
  </si>
  <si>
    <t>mes 7 socio o accionista 5</t>
  </si>
  <si>
    <t>mes 7 socio o accionista 6</t>
  </si>
  <si>
    <t>mes 8 socio o accionista 1</t>
  </si>
  <si>
    <t>mes 8 socio o accionista 2</t>
  </si>
  <si>
    <t>mes 8 socio o accionista 3</t>
  </si>
  <si>
    <t>mes 8 socio o accionista 4</t>
  </si>
  <si>
    <t>mes 8 socio o accionista 5</t>
  </si>
  <si>
    <t>mes 8 socio o accionista 6</t>
  </si>
  <si>
    <t>mes 9 socio o accionista 1</t>
  </si>
  <si>
    <t>mes 9 socio o accionista 2</t>
  </si>
  <si>
    <t>mes 9 socio o accionista 3</t>
  </si>
  <si>
    <t>mes 9 socio o accionista 4</t>
  </si>
  <si>
    <t>mes 9 socio o accionista 5</t>
  </si>
  <si>
    <t>mes 9 socio o accionista 6</t>
  </si>
  <si>
    <t>mes 10 socio o accionista 1</t>
  </si>
  <si>
    <t>mes 10 socio o accionista 2</t>
  </si>
  <si>
    <t>mes 10 socio o accionista 3</t>
  </si>
  <si>
    <t>mes 10 socio o accionista 4</t>
  </si>
  <si>
    <t>mes 10 socio o accionista 5</t>
  </si>
  <si>
    <t>mes 10 socio o accionista 6</t>
  </si>
  <si>
    <t>mes 11 socio o accionista 1</t>
  </si>
  <si>
    <t>mes 11 socio o accionista 2</t>
  </si>
  <si>
    <t>mes 11 socio o accionista 3</t>
  </si>
  <si>
    <t>mes 11 socio o accionista 4</t>
  </si>
  <si>
    <t>mes 11 socio o accionista 5</t>
  </si>
  <si>
    <t>mes 11 socio o accionista 6</t>
  </si>
  <si>
    <t>mes 12 socio o accionista 1</t>
  </si>
  <si>
    <t>mes 12 socio o accionista 2</t>
  </si>
  <si>
    <t>mes 12 socio o accionista 3</t>
  </si>
  <si>
    <t>mes 12 socio o accionista 4</t>
  </si>
  <si>
    <t>mes 12 socio o accionista 5</t>
  </si>
  <si>
    <t>mes 12 socio o accionista 6</t>
  </si>
  <si>
    <t>Retiros/remesas/ dividendos del ejercicio en exceso</t>
  </si>
  <si>
    <t>Total Retiros/remesas/ dividendos en exceso</t>
  </si>
  <si>
    <t>Retiros/remesas/ dividendos del ejercicio sin imputar a RRE</t>
  </si>
  <si>
    <t>ACTUALIZADO</t>
  </si>
  <si>
    <t>total</t>
  </si>
  <si>
    <t>factor act</t>
  </si>
  <si>
    <t>observada B 74</t>
  </si>
  <si>
    <t>ventas promedio</t>
  </si>
  <si>
    <t>Menos el IDPC pagado el 30.04.2020</t>
  </si>
  <si>
    <t>30-09-23020</t>
  </si>
  <si>
    <t>cálculo de la base imponible final</t>
  </si>
  <si>
    <t>base imponible previa</t>
  </si>
  <si>
    <t>retiros del año histórico</t>
  </si>
  <si>
    <t>base imoonble para reinversion</t>
  </si>
  <si>
    <t>rebaja por reinversión</t>
  </si>
  <si>
    <t>RETIROS, REMESAS O DIVIDENDOS PAGADOS EN EL EJERCICIO 2021</t>
  </si>
  <si>
    <t>Menos el IDPC pagado el 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</si>
</sst>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64" formatCode="_-* #,##0.00\ _$_-;\-* #,##0.00\ _$_-;_-* &quot;-&quot;??\ _$_-;_-@_-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#,##0.000000"/>
    <numFmt numFmtId="168" formatCode="#,##0.0000000"/>
    <numFmt numFmtId="169" formatCode="#,##0.00000"/>
    <numFmt numFmtId="170" formatCode="_(* #,##0.00_);_(* \(#,##0.00\);_(* &quot;-&quot;??_);_(@_)"/>
    <numFmt numFmtId="171" formatCode="#,##0;[Red]\(#,##0\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_-* #,##0.000000_-;\-* #,##0.000000_-;_-* &quot;-&quot;??_-;_-@_-"/>
    <numFmt numFmtId="175" formatCode="#,##0.00000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7"/>
      <name val="Verdan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Verdana"/>
      <family val="2"/>
    </font>
    <font>
      <sz val="8"/>
      <color rgb="FFFF0000"/>
      <name val="Calibri"/>
      <family val="2"/>
      <scheme val="minor"/>
    </font>
    <font>
      <sz val="11"/>
      <color rgb="FFFF0000"/>
      <name val="Tw Cen MT Condensed Extra Bold"/>
      <family val="2"/>
    </font>
    <font>
      <sz val="11"/>
      <color rgb="FFFF0000"/>
      <name val="Verdana"/>
      <family val="2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</patternFill>
    </fill>
    <fill>
      <patternFill patternType="lightDown">
        <bgColor indexed="9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 style="thick">
        <color indexed="30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thick">
        <color indexed="30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5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7" fillId="5" borderId="0" applyNumberFormat="0" applyBorder="0" applyAlignment="0" applyProtection="0"/>
    <xf numFmtId="0" fontId="12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3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24" fillId="0" borderId="0"/>
    <xf numFmtId="0" fontId="5" fillId="0" borderId="0"/>
    <xf numFmtId="0" fontId="5" fillId="0" borderId="0"/>
    <xf numFmtId="0" fontId="1" fillId="0" borderId="0"/>
    <xf numFmtId="170" fontId="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39" fillId="5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5" borderId="88" applyNumberFormat="0" applyAlignment="0" applyProtection="0"/>
    <xf numFmtId="0" fontId="42" fillId="25" borderId="88" applyNumberFormat="0" applyAlignment="0" applyProtection="0"/>
    <xf numFmtId="0" fontId="43" fillId="26" borderId="89" applyNumberFormat="0" applyAlignment="0" applyProtection="0"/>
    <xf numFmtId="0" fontId="44" fillId="26" borderId="89" applyNumberFormat="0" applyAlignment="0" applyProtection="0"/>
    <xf numFmtId="0" fontId="45" fillId="0" borderId="90" applyNumberFormat="0" applyFill="0" applyAlignment="0" applyProtection="0"/>
    <xf numFmtId="0" fontId="46" fillId="14" borderId="0" applyNumberFormat="0" applyBorder="0" applyAlignment="0" applyProtection="0"/>
    <xf numFmtId="0" fontId="47" fillId="0" borderId="91" applyNumberFormat="0" applyFill="0" applyAlignment="0" applyProtection="0"/>
    <xf numFmtId="0" fontId="48" fillId="0" borderId="92" applyNumberFormat="0" applyFill="0" applyAlignment="0" applyProtection="0"/>
    <xf numFmtId="0" fontId="49" fillId="0" borderId="93" applyNumberFormat="0" applyFill="0" applyAlignment="0" applyProtection="0"/>
    <xf numFmtId="0" fontId="50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30" borderId="0" applyNumberFormat="0" applyBorder="0" applyAlignment="0" applyProtection="0"/>
    <xf numFmtId="0" fontId="51" fillId="17" borderId="88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/>
    <xf numFmtId="41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5" fillId="31" borderId="0" applyNumberFormat="0" applyBorder="0" applyAlignment="0" applyProtection="0"/>
    <xf numFmtId="0" fontId="5" fillId="0" borderId="0"/>
    <xf numFmtId="0" fontId="5" fillId="31" borderId="94" applyNumberFormat="0" applyFont="0" applyAlignment="0" applyProtection="0"/>
    <xf numFmtId="0" fontId="5" fillId="31" borderId="94" applyNumberFormat="0" applyFont="0" applyAlignment="0" applyProtection="0"/>
    <xf numFmtId="0" fontId="5" fillId="32" borderId="9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6" fillId="25" borderId="95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92" applyNumberFormat="0" applyFill="0" applyAlignment="0" applyProtection="0"/>
    <xf numFmtId="0" fontId="50" fillId="0" borderId="93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96" applyNumberFormat="0" applyFill="0" applyAlignment="0" applyProtection="0"/>
  </cellStyleXfs>
  <cellXfs count="769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0" fontId="10" fillId="0" borderId="0" xfId="0" applyFont="1" applyAlignment="1"/>
    <xf numFmtId="3" fontId="0" fillId="0" borderId="0" xfId="0" applyNumberFormat="1"/>
    <xf numFmtId="167" fontId="2" fillId="0" borderId="0" xfId="0" applyNumberFormat="1" applyFont="1" applyAlignment="1">
      <alignment horizontal="center"/>
    </xf>
    <xf numFmtId="0" fontId="10" fillId="0" borderId="0" xfId="0" applyFont="1"/>
    <xf numFmtId="168" fontId="2" fillId="0" borderId="0" xfId="0" applyNumberFormat="1" applyFont="1" applyAlignment="1">
      <alignment horizontal="center"/>
    </xf>
    <xf numFmtId="3" fontId="10" fillId="0" borderId="0" xfId="0" applyNumberFormat="1" applyFont="1"/>
    <xf numFmtId="167" fontId="13" fillId="0" borderId="0" xfId="0" applyNumberFormat="1" applyFont="1" applyAlignment="1">
      <alignment horizontal="center"/>
    </xf>
    <xf numFmtId="3" fontId="10" fillId="0" borderId="0" xfId="0" applyNumberFormat="1" applyFont="1" applyBorder="1"/>
    <xf numFmtId="169" fontId="10" fillId="0" borderId="0" xfId="0" applyNumberFormat="1" applyFont="1"/>
    <xf numFmtId="0" fontId="10" fillId="0" borderId="15" xfId="0" applyFont="1" applyBorder="1" applyAlignment="1">
      <alignment horizontal="center"/>
    </xf>
    <xf numFmtId="0" fontId="1" fillId="0" borderId="15" xfId="7" applyBorder="1"/>
    <xf numFmtId="3" fontId="0" fillId="0" borderId="15" xfId="0" applyNumberFormat="1" applyBorder="1"/>
    <xf numFmtId="3" fontId="1" fillId="0" borderId="15" xfId="28" applyNumberFormat="1" applyBorder="1"/>
    <xf numFmtId="0" fontId="10" fillId="0" borderId="15" xfId="0" applyFont="1" applyFill="1" applyBorder="1" applyAlignment="1">
      <alignment horizontal="center"/>
    </xf>
    <xf numFmtId="3" fontId="0" fillId="0" borderId="32" xfId="0" applyNumberFormat="1" applyBorder="1"/>
    <xf numFmtId="0" fontId="10" fillId="0" borderId="15" xfId="0" applyFont="1" applyBorder="1"/>
    <xf numFmtId="3" fontId="0" fillId="0" borderId="65" xfId="0" applyNumberFormat="1" applyBorder="1"/>
    <xf numFmtId="171" fontId="20" fillId="0" borderId="0" xfId="0" applyNumberFormat="1" applyFont="1"/>
    <xf numFmtId="171" fontId="21" fillId="0" borderId="26" xfId="0" applyNumberFormat="1" applyFont="1" applyFill="1" applyBorder="1" applyAlignment="1">
      <alignment horizontal="center" vertical="center"/>
    </xf>
    <xf numFmtId="171" fontId="22" fillId="0" borderId="15" xfId="0" applyNumberFormat="1" applyFont="1" applyFill="1" applyBorder="1" applyAlignment="1">
      <alignment horizontal="center" vertical="center"/>
    </xf>
    <xf numFmtId="171" fontId="21" fillId="0" borderId="30" xfId="0" applyNumberFormat="1" applyFont="1" applyFill="1" applyBorder="1" applyAlignment="1">
      <alignment horizontal="center" vertical="center"/>
    </xf>
    <xf numFmtId="49" fontId="21" fillId="0" borderId="30" xfId="0" applyNumberFormat="1" applyFont="1" applyFill="1" applyBorder="1" applyAlignment="1">
      <alignment horizontal="center" vertical="center"/>
    </xf>
    <xf numFmtId="171" fontId="22" fillId="0" borderId="33" xfId="0" applyNumberFormat="1" applyFont="1" applyFill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/>
    </xf>
    <xf numFmtId="171" fontId="21" fillId="9" borderId="30" xfId="0" applyNumberFormat="1" applyFont="1" applyFill="1" applyBorder="1" applyAlignment="1">
      <alignment horizontal="center" vertical="center"/>
    </xf>
    <xf numFmtId="171" fontId="23" fillId="0" borderId="11" xfId="0" applyNumberFormat="1" applyFont="1" applyFill="1" applyBorder="1" applyAlignment="1">
      <alignment vertical="center"/>
    </xf>
    <xf numFmtId="171" fontId="23" fillId="0" borderId="29" xfId="0" applyNumberFormat="1" applyFont="1" applyFill="1" applyBorder="1" applyAlignment="1">
      <alignment vertical="center"/>
    </xf>
    <xf numFmtId="171" fontId="23" fillId="0" borderId="5" xfId="0" applyNumberFormat="1" applyFont="1" applyFill="1" applyBorder="1" applyAlignment="1">
      <alignment vertical="center"/>
    </xf>
    <xf numFmtId="171" fontId="23" fillId="0" borderId="19" xfId="0" applyNumberFormat="1" applyFont="1" applyFill="1" applyBorder="1" applyAlignment="1">
      <alignment vertical="center"/>
    </xf>
    <xf numFmtId="171" fontId="22" fillId="0" borderId="45" xfId="0" applyNumberFormat="1" applyFont="1" applyFill="1" applyBorder="1" applyAlignment="1">
      <alignment horizontal="center" vertical="center"/>
    </xf>
    <xf numFmtId="171" fontId="22" fillId="9" borderId="39" xfId="0" applyNumberFormat="1" applyFont="1" applyFill="1" applyBorder="1" applyAlignment="1">
      <alignment horizontal="center" vertical="center"/>
    </xf>
    <xf numFmtId="171" fontId="28" fillId="0" borderId="0" xfId="0" applyNumberFormat="1" applyFont="1"/>
    <xf numFmtId="49" fontId="22" fillId="0" borderId="30" xfId="0" applyNumberFormat="1" applyFont="1" applyFill="1" applyBorder="1" applyAlignment="1">
      <alignment horizontal="center" vertical="center"/>
    </xf>
    <xf numFmtId="171" fontId="22" fillId="0" borderId="30" xfId="0" applyNumberFormat="1" applyFont="1" applyFill="1" applyBorder="1" applyAlignment="1">
      <alignment horizontal="center" vertical="center"/>
    </xf>
    <xf numFmtId="171" fontId="22" fillId="9" borderId="15" xfId="0" applyNumberFormat="1" applyFont="1" applyFill="1" applyBorder="1" applyAlignment="1">
      <alignment horizontal="center" vertical="center"/>
    </xf>
    <xf numFmtId="171" fontId="29" fillId="0" borderId="0" xfId="0" applyNumberFormat="1" applyFont="1"/>
    <xf numFmtId="171" fontId="22" fillId="0" borderId="63" xfId="0" applyNumberFormat="1" applyFont="1" applyFill="1" applyBorder="1" applyAlignment="1">
      <alignment horizontal="center" vertical="center"/>
    </xf>
    <xf numFmtId="49" fontId="22" fillId="0" borderId="64" xfId="0" applyNumberFormat="1" applyFont="1" applyFill="1" applyBorder="1" applyAlignment="1">
      <alignment horizontal="center" vertical="center"/>
    </xf>
    <xf numFmtId="49" fontId="21" fillId="0" borderId="54" xfId="0" applyNumberFormat="1" applyFont="1" applyFill="1" applyBorder="1" applyAlignment="1">
      <alignment horizontal="center" vertical="center"/>
    </xf>
    <xf numFmtId="171" fontId="21" fillId="9" borderId="43" xfId="0" applyNumberFormat="1" applyFont="1" applyFill="1" applyBorder="1" applyAlignment="1">
      <alignment horizontal="center" vertical="center"/>
    </xf>
    <xf numFmtId="171" fontId="22" fillId="0" borderId="10" xfId="0" applyNumberFormat="1" applyFont="1" applyFill="1" applyBorder="1" applyAlignment="1">
      <alignment horizontal="center" vertical="center"/>
    </xf>
    <xf numFmtId="171" fontId="22" fillId="0" borderId="56" xfId="0" applyNumberFormat="1" applyFont="1" applyFill="1" applyBorder="1" applyAlignment="1">
      <alignment horizontal="center" vertical="center"/>
    </xf>
    <xf numFmtId="171" fontId="22" fillId="0" borderId="68" xfId="0" applyNumberFormat="1" applyFont="1" applyFill="1" applyBorder="1" applyAlignment="1">
      <alignment horizontal="center" vertical="center"/>
    </xf>
    <xf numFmtId="171" fontId="22" fillId="0" borderId="28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right"/>
    </xf>
    <xf numFmtId="0" fontId="0" fillId="3" borderId="15" xfId="0" applyFill="1" applyBorder="1"/>
    <xf numFmtId="0" fontId="0" fillId="3" borderId="0" xfId="0" applyFill="1" applyAlignment="1">
      <alignment horizontal="center"/>
    </xf>
    <xf numFmtId="0" fontId="30" fillId="3" borderId="0" xfId="0" applyFont="1" applyFill="1" applyAlignment="1"/>
    <xf numFmtId="0" fontId="30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0" fillId="3" borderId="0" xfId="0" applyFont="1" applyFill="1" applyBorder="1" applyAlignment="1"/>
    <xf numFmtId="0" fontId="30" fillId="3" borderId="28" xfId="0" applyFont="1" applyFill="1" applyBorder="1" applyAlignment="1">
      <alignment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top" wrapText="1"/>
    </xf>
    <xf numFmtId="0" fontId="31" fillId="3" borderId="19" xfId="0" applyFont="1" applyFill="1" applyBorder="1" applyAlignment="1"/>
    <xf numFmtId="0" fontId="31" fillId="3" borderId="19" xfId="0" applyFont="1" applyFill="1" applyBorder="1" applyAlignment="1">
      <alignment horizontal="center"/>
    </xf>
    <xf numFmtId="0" fontId="31" fillId="3" borderId="0" xfId="0" applyFont="1" applyFill="1" applyAlignment="1"/>
    <xf numFmtId="0" fontId="25" fillId="0" borderId="0" xfId="0" applyFont="1"/>
    <xf numFmtId="0" fontId="25" fillId="3" borderId="15" xfId="0" applyFont="1" applyFill="1" applyBorder="1" applyAlignment="1">
      <alignment vertical="center"/>
    </xf>
    <xf numFmtId="0" fontId="25" fillId="3" borderId="15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vertical="center" wrapText="1"/>
    </xf>
    <xf numFmtId="0" fontId="25" fillId="3" borderId="31" xfId="0" applyFont="1" applyFill="1" applyBorder="1" applyAlignment="1">
      <alignment vertical="center" wrapText="1"/>
    </xf>
    <xf numFmtId="0" fontId="25" fillId="3" borderId="15" xfId="0" applyFont="1" applyFill="1" applyBorder="1" applyAlignment="1">
      <alignment vertical="center" wrapText="1"/>
    </xf>
    <xf numFmtId="3" fontId="32" fillId="3" borderId="15" xfId="0" applyNumberFormat="1" applyFont="1" applyFill="1" applyBorder="1" applyAlignment="1">
      <alignment horizontal="center" vertical="center" wrapText="1"/>
    </xf>
    <xf numFmtId="3" fontId="25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/>
    <xf numFmtId="0" fontId="30" fillId="3" borderId="15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0" fillId="3" borderId="28" xfId="0" applyFill="1" applyBorder="1" applyAlignment="1"/>
    <xf numFmtId="0" fontId="0" fillId="3" borderId="0" xfId="0" applyFill="1" applyBorder="1"/>
    <xf numFmtId="0" fontId="25" fillId="3" borderId="0" xfId="0" applyFont="1" applyFill="1" applyAlignment="1">
      <alignment horizontal="center" vertical="center"/>
    </xf>
    <xf numFmtId="0" fontId="25" fillId="10" borderId="15" xfId="0" applyFont="1" applyFill="1" applyBorder="1" applyAlignment="1">
      <alignment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vertical="center" wrapText="1"/>
    </xf>
    <xf numFmtId="3" fontId="25" fillId="3" borderId="15" xfId="0" applyNumberFormat="1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35" fillId="0" borderId="0" xfId="0" applyFont="1"/>
    <xf numFmtId="0" fontId="0" fillId="0" borderId="0" xfId="0" applyFill="1"/>
    <xf numFmtId="3" fontId="25" fillId="3" borderId="33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47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0" fontId="25" fillId="3" borderId="6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3" fontId="0" fillId="0" borderId="0" xfId="0" applyNumberFormat="1" applyFill="1"/>
    <xf numFmtId="0" fontId="35" fillId="0" borderId="15" xfId="0" applyFont="1" applyBorder="1"/>
    <xf numFmtId="0" fontId="11" fillId="0" borderId="15" xfId="0" applyFont="1" applyBorder="1"/>
    <xf numFmtId="3" fontId="10" fillId="0" borderId="15" xfId="0" applyNumberFormat="1" applyFont="1" applyBorder="1"/>
    <xf numFmtId="3" fontId="35" fillId="0" borderId="15" xfId="0" applyNumberFormat="1" applyFont="1" applyBorder="1"/>
    <xf numFmtId="0" fontId="35" fillId="0" borderId="32" xfId="0" applyFont="1" applyBorder="1"/>
    <xf numFmtId="0" fontId="11" fillId="0" borderId="38" xfId="0" applyFont="1" applyBorder="1"/>
    <xf numFmtId="3" fontId="0" fillId="0" borderId="15" xfId="0" applyNumberFormat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3" fontId="35" fillId="0" borderId="32" xfId="0" applyNumberFormat="1" applyFont="1" applyBorder="1"/>
    <xf numFmtId="0" fontId="11" fillId="0" borderId="38" xfId="0" applyFont="1" applyBorder="1" applyAlignment="1">
      <alignment horizontal="left"/>
    </xf>
    <xf numFmtId="3" fontId="11" fillId="0" borderId="33" xfId="0" applyNumberFormat="1" applyFont="1" applyBorder="1"/>
    <xf numFmtId="3" fontId="25" fillId="3" borderId="28" xfId="0" applyNumberFormat="1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wrapText="1"/>
    </xf>
    <xf numFmtId="0" fontId="25" fillId="3" borderId="61" xfId="0" applyFont="1" applyFill="1" applyBorder="1" applyAlignment="1">
      <alignment horizontal="center" vertical="center" wrapText="1"/>
    </xf>
    <xf numFmtId="14" fontId="0" fillId="3" borderId="28" xfId="0" applyNumberFormat="1" applyFill="1" applyBorder="1" applyAlignment="1">
      <alignment horizontal="left"/>
    </xf>
    <xf numFmtId="171" fontId="22" fillId="0" borderId="25" xfId="0" applyNumberFormat="1" applyFont="1" applyFill="1" applyBorder="1" applyAlignment="1">
      <alignment horizontal="center" vertical="center"/>
    </xf>
    <xf numFmtId="171" fontId="22" fillId="0" borderId="26" xfId="0" applyNumberFormat="1" applyFont="1" applyFill="1" applyBorder="1" applyAlignment="1">
      <alignment horizontal="center" vertical="center"/>
    </xf>
    <xf numFmtId="3" fontId="25" fillId="3" borderId="15" xfId="0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171" fontId="27" fillId="0" borderId="0" xfId="0" applyNumberFormat="1" applyFont="1"/>
    <xf numFmtId="171" fontId="21" fillId="7" borderId="52" xfId="3" applyNumberFormat="1" applyFont="1" applyFill="1" applyBorder="1" applyAlignment="1">
      <alignment horizontal="center" vertical="center" wrapText="1"/>
    </xf>
    <xf numFmtId="171" fontId="21" fillId="7" borderId="41" xfId="3" applyNumberFormat="1" applyFont="1" applyFill="1" applyBorder="1" applyAlignment="1">
      <alignment horizontal="center" vertical="center" wrapText="1"/>
    </xf>
    <xf numFmtId="171" fontId="21" fillId="7" borderId="40" xfId="3" applyNumberFormat="1" applyFont="1" applyFill="1" applyBorder="1" applyAlignment="1">
      <alignment horizontal="center" vertical="center" wrapText="1"/>
    </xf>
    <xf numFmtId="171" fontId="21" fillId="7" borderId="43" xfId="3" applyNumberFormat="1" applyFont="1" applyFill="1" applyBorder="1" applyAlignment="1">
      <alignment horizontal="center" vertical="center" wrapText="1"/>
    </xf>
    <xf numFmtId="171" fontId="23" fillId="0" borderId="60" xfId="0" applyNumberFormat="1" applyFont="1" applyFill="1" applyBorder="1" applyAlignment="1">
      <alignment vertical="center"/>
    </xf>
    <xf numFmtId="171" fontId="21" fillId="0" borderId="64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/>
    </xf>
    <xf numFmtId="49" fontId="21" fillId="0" borderId="64" xfId="0" applyNumberFormat="1" applyFont="1" applyFill="1" applyBorder="1" applyAlignment="1">
      <alignment horizontal="center" vertical="center"/>
    </xf>
    <xf numFmtId="171" fontId="22" fillId="0" borderId="48" xfId="0" applyNumberFormat="1" applyFont="1" applyFill="1" applyBorder="1" applyAlignment="1">
      <alignment horizontal="center" vertical="center"/>
    </xf>
    <xf numFmtId="171" fontId="21" fillId="0" borderId="51" xfId="0" applyNumberFormat="1" applyFont="1" applyFill="1" applyBorder="1" applyAlignment="1">
      <alignment horizontal="center" vertical="center"/>
    </xf>
    <xf numFmtId="171" fontId="23" fillId="0" borderId="0" xfId="0" applyNumberFormat="1" applyFont="1"/>
    <xf numFmtId="171" fontId="23" fillId="0" borderId="75" xfId="0" applyNumberFormat="1" applyFont="1" applyFill="1" applyBorder="1" applyAlignment="1">
      <alignment vertical="center"/>
    </xf>
    <xf numFmtId="171" fontId="23" fillId="0" borderId="76" xfId="0" applyNumberFormat="1" applyFont="1" applyFill="1" applyBorder="1" applyAlignment="1">
      <alignment vertical="center"/>
    </xf>
    <xf numFmtId="49" fontId="22" fillId="0" borderId="34" xfId="0" applyNumberFormat="1" applyFont="1" applyFill="1" applyBorder="1" applyAlignment="1">
      <alignment horizontal="center" vertical="center"/>
    </xf>
    <xf numFmtId="171" fontId="22" fillId="0" borderId="34" xfId="0" applyNumberFormat="1" applyFont="1" applyFill="1" applyBorder="1" applyAlignment="1">
      <alignment horizontal="center" vertical="center"/>
    </xf>
    <xf numFmtId="171" fontId="23" fillId="0" borderId="77" xfId="0" applyNumberFormat="1" applyFont="1" applyFill="1" applyBorder="1" applyAlignment="1">
      <alignment vertical="center"/>
    </xf>
    <xf numFmtId="171" fontId="23" fillId="0" borderId="67" xfId="0" applyNumberFormat="1" applyFont="1" applyFill="1" applyBorder="1" applyAlignment="1">
      <alignment vertical="center"/>
    </xf>
    <xf numFmtId="171" fontId="22" fillId="0" borderId="66" xfId="0" applyNumberFormat="1" applyFont="1" applyFill="1" applyBorder="1" applyAlignment="1">
      <alignment horizontal="center" vertical="center"/>
    </xf>
    <xf numFmtId="49" fontId="22" fillId="0" borderId="80" xfId="0" applyNumberFormat="1" applyFont="1" applyFill="1" applyBorder="1" applyAlignment="1">
      <alignment horizontal="center" vertical="center"/>
    </xf>
    <xf numFmtId="171" fontId="23" fillId="0" borderId="84" xfId="0" applyNumberFormat="1" applyFont="1" applyFill="1" applyBorder="1" applyAlignment="1">
      <alignment vertical="center"/>
    </xf>
    <xf numFmtId="171" fontId="23" fillId="0" borderId="17" xfId="0" applyNumberFormat="1" applyFont="1" applyFill="1" applyBorder="1" applyAlignment="1">
      <alignment vertical="center"/>
    </xf>
    <xf numFmtId="171" fontId="22" fillId="9" borderId="43" xfId="0" applyNumberFormat="1" applyFont="1" applyFill="1" applyBorder="1" applyAlignment="1">
      <alignment horizontal="center" vertical="center"/>
    </xf>
    <xf numFmtId="171" fontId="36" fillId="0" borderId="0" xfId="0" applyNumberFormat="1" applyFont="1"/>
    <xf numFmtId="171" fontId="37" fillId="8" borderId="24" xfId="0" applyNumberFormat="1" applyFont="1" applyFill="1" applyBorder="1" applyAlignment="1">
      <alignment vertical="center"/>
    </xf>
    <xf numFmtId="171" fontId="37" fillId="8" borderId="27" xfId="0" applyNumberFormat="1" applyFont="1" applyFill="1" applyBorder="1" applyAlignment="1">
      <alignment vertical="center"/>
    </xf>
    <xf numFmtId="171" fontId="37" fillId="8" borderId="37" xfId="0" applyNumberFormat="1" applyFont="1" applyFill="1" applyBorder="1" applyAlignment="1">
      <alignment vertical="center"/>
    </xf>
    <xf numFmtId="171" fontId="9" fillId="0" borderId="44" xfId="0" applyNumberFormat="1" applyFont="1" applyFill="1" applyBorder="1" applyAlignment="1">
      <alignment horizontal="center" vertical="center"/>
    </xf>
    <xf numFmtId="171" fontId="9" fillId="0" borderId="48" xfId="0" applyNumberFormat="1" applyFont="1" applyFill="1" applyBorder="1" applyAlignment="1">
      <alignment horizontal="center" vertical="center"/>
    </xf>
    <xf numFmtId="171" fontId="9" fillId="0" borderId="25" xfId="0" applyNumberFormat="1" applyFont="1" applyFill="1" applyBorder="1" applyAlignment="1">
      <alignment horizontal="center" vertical="center"/>
    </xf>
    <xf numFmtId="171" fontId="9" fillId="0" borderId="49" xfId="0" applyNumberFormat="1" applyFont="1" applyFill="1" applyBorder="1" applyAlignment="1">
      <alignment horizontal="center" vertical="center"/>
    </xf>
    <xf numFmtId="171" fontId="26" fillId="0" borderId="26" xfId="0" applyNumberFormat="1" applyFont="1" applyBorder="1" applyAlignment="1">
      <alignment horizontal="center" vertical="center"/>
    </xf>
    <xf numFmtId="171" fontId="9" fillId="2" borderId="46" xfId="0" applyNumberFormat="1" applyFont="1" applyFill="1" applyBorder="1" applyAlignment="1">
      <alignment vertical="center"/>
    </xf>
    <xf numFmtId="171" fontId="9" fillId="0" borderId="15" xfId="0" applyNumberFormat="1" applyFont="1" applyFill="1" applyBorder="1" applyAlignment="1">
      <alignment horizontal="center" vertical="center"/>
    </xf>
    <xf numFmtId="171" fontId="9" fillId="2" borderId="15" xfId="0" applyNumberFormat="1" applyFont="1" applyFill="1" applyBorder="1" applyAlignment="1">
      <alignment vertical="center"/>
    </xf>
    <xf numFmtId="171" fontId="9" fillId="2" borderId="28" xfId="0" applyNumberFormat="1" applyFont="1" applyFill="1" applyBorder="1" applyAlignment="1">
      <alignment vertical="center"/>
    </xf>
    <xf numFmtId="49" fontId="26" fillId="0" borderId="30" xfId="0" applyNumberFormat="1" applyFont="1" applyBorder="1" applyAlignment="1">
      <alignment horizontal="center" vertical="center"/>
    </xf>
    <xf numFmtId="171" fontId="9" fillId="0" borderId="46" xfId="0" applyNumberFormat="1" applyFont="1" applyFill="1" applyBorder="1" applyAlignment="1">
      <alignment horizontal="center" vertical="center"/>
    </xf>
    <xf numFmtId="171" fontId="9" fillId="2" borderId="85" xfId="0" applyNumberFormat="1" applyFont="1" applyFill="1" applyBorder="1" applyAlignment="1">
      <alignment vertical="center"/>
    </xf>
    <xf numFmtId="171" fontId="9" fillId="0" borderId="28" xfId="0" applyNumberFormat="1" applyFont="1" applyFill="1" applyBorder="1" applyAlignment="1">
      <alignment horizontal="center" vertical="center"/>
    </xf>
    <xf numFmtId="171" fontId="26" fillId="0" borderId="30" xfId="0" applyNumberFormat="1" applyFont="1" applyBorder="1" applyAlignment="1">
      <alignment horizontal="center" vertical="center"/>
    </xf>
    <xf numFmtId="171" fontId="9" fillId="9" borderId="46" xfId="0" applyNumberFormat="1" applyFont="1" applyFill="1" applyBorder="1" applyAlignment="1">
      <alignment horizontal="center" vertical="center"/>
    </xf>
    <xf numFmtId="171" fontId="9" fillId="9" borderId="15" xfId="0" applyNumberFormat="1" applyFont="1" applyFill="1" applyBorder="1" applyAlignment="1">
      <alignment horizontal="center" vertical="center"/>
    </xf>
    <xf numFmtId="171" fontId="9" fillId="9" borderId="28" xfId="0" applyNumberFormat="1" applyFont="1" applyFill="1" applyBorder="1" applyAlignment="1">
      <alignment horizontal="center" vertical="center"/>
    </xf>
    <xf numFmtId="171" fontId="26" fillId="9" borderId="30" xfId="0" applyNumberFormat="1" applyFont="1" applyFill="1" applyBorder="1" applyAlignment="1">
      <alignment horizontal="center" vertical="center"/>
    </xf>
    <xf numFmtId="171" fontId="38" fillId="0" borderId="0" xfId="0" applyNumberFormat="1" applyFont="1"/>
    <xf numFmtId="171" fontId="9" fillId="9" borderId="19" xfId="0" applyNumberFormat="1" applyFont="1" applyFill="1" applyBorder="1" applyAlignment="1">
      <alignment horizontal="center" vertical="center"/>
    </xf>
    <xf numFmtId="171" fontId="9" fillId="9" borderId="63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vertical="center"/>
    </xf>
    <xf numFmtId="171" fontId="9" fillId="9" borderId="22" xfId="0" applyNumberFormat="1" applyFont="1" applyFill="1" applyBorder="1" applyAlignment="1">
      <alignment horizontal="center" vertical="center"/>
    </xf>
    <xf numFmtId="171" fontId="9" fillId="9" borderId="56" xfId="0" applyNumberFormat="1" applyFont="1" applyFill="1" applyBorder="1" applyAlignment="1">
      <alignment horizontal="center" vertical="center"/>
    </xf>
    <xf numFmtId="171" fontId="9" fillId="6" borderId="56" xfId="0" applyNumberFormat="1" applyFont="1" applyFill="1" applyBorder="1" applyAlignment="1">
      <alignment vertical="center"/>
    </xf>
    <xf numFmtId="171" fontId="26" fillId="9" borderId="36" xfId="0" applyNumberFormat="1" applyFont="1" applyFill="1" applyBorder="1" applyAlignment="1">
      <alignment horizontal="center" vertical="center"/>
    </xf>
    <xf numFmtId="171" fontId="9" fillId="0" borderId="10" xfId="0" applyNumberFormat="1" applyFont="1" applyFill="1" applyBorder="1" applyAlignment="1">
      <alignment horizontal="center" vertical="center"/>
    </xf>
    <xf numFmtId="171" fontId="26" fillId="2" borderId="28" xfId="0" applyNumberFormat="1" applyFont="1" applyFill="1" applyBorder="1" applyAlignment="1">
      <alignment vertical="center"/>
    </xf>
    <xf numFmtId="171" fontId="26" fillId="2" borderId="29" xfId="0" applyNumberFormat="1" applyFont="1" applyFill="1" applyBorder="1" applyAlignment="1">
      <alignment vertical="center"/>
    </xf>
    <xf numFmtId="171" fontId="26" fillId="2" borderId="16" xfId="0" applyNumberFormat="1" applyFont="1" applyFill="1" applyBorder="1" applyAlignment="1">
      <alignment vertical="center"/>
    </xf>
    <xf numFmtId="171" fontId="9" fillId="2" borderId="47" xfId="0" applyNumberFormat="1" applyFont="1" applyFill="1" applyBorder="1" applyAlignment="1">
      <alignment vertical="center"/>
    </xf>
    <xf numFmtId="171" fontId="26" fillId="2" borderId="47" xfId="0" applyNumberFormat="1" applyFont="1" applyFill="1" applyBorder="1" applyAlignment="1">
      <alignment vertical="center"/>
    </xf>
    <xf numFmtId="171" fontId="26" fillId="2" borderId="0" xfId="0" applyNumberFormat="1" applyFont="1" applyFill="1" applyBorder="1" applyAlignment="1">
      <alignment vertical="center"/>
    </xf>
    <xf numFmtId="171" fontId="26" fillId="2" borderId="31" xfId="0" applyNumberFormat="1" applyFont="1" applyFill="1" applyBorder="1" applyAlignment="1">
      <alignment vertical="center"/>
    </xf>
    <xf numFmtId="171" fontId="9" fillId="2" borderId="4" xfId="0" applyNumberFormat="1" applyFont="1" applyFill="1" applyBorder="1" applyAlignment="1">
      <alignment vertical="center"/>
    </xf>
    <xf numFmtId="171" fontId="26" fillId="2" borderId="4" xfId="0" applyNumberFormat="1" applyFont="1" applyFill="1" applyBorder="1" applyAlignment="1">
      <alignment horizontal="right" vertical="center"/>
    </xf>
    <xf numFmtId="171" fontId="26" fillId="2" borderId="5" xfId="0" applyNumberFormat="1" applyFont="1" applyFill="1" applyBorder="1" applyAlignment="1">
      <alignment horizontal="right" vertical="center"/>
    </xf>
    <xf numFmtId="171" fontId="26" fillId="2" borderId="6" xfId="0" applyNumberFormat="1" applyFont="1" applyFill="1" applyBorder="1" applyAlignment="1">
      <alignment horizontal="right" vertical="center"/>
    </xf>
    <xf numFmtId="49" fontId="26" fillId="0" borderId="54" xfId="0" applyNumberFormat="1" applyFont="1" applyBorder="1" applyAlignment="1">
      <alignment horizontal="center" vertical="center"/>
    </xf>
    <xf numFmtId="171" fontId="26" fillId="2" borderId="1" xfId="0" applyNumberFormat="1" applyFont="1" applyFill="1" applyBorder="1" applyAlignment="1">
      <alignment vertical="center"/>
    </xf>
    <xf numFmtId="171" fontId="26" fillId="2" borderId="2" xfId="0" applyNumberFormat="1" applyFont="1" applyFill="1" applyBorder="1" applyAlignment="1">
      <alignment vertical="center"/>
    </xf>
    <xf numFmtId="171" fontId="26" fillId="2" borderId="3" xfId="0" applyNumberFormat="1" applyFont="1" applyFill="1" applyBorder="1" applyAlignment="1">
      <alignment vertical="center"/>
    </xf>
    <xf numFmtId="171" fontId="26" fillId="2" borderId="47" xfId="0" applyNumberFormat="1" applyFont="1" applyFill="1" applyBorder="1" applyAlignment="1">
      <alignment horizontal="right" vertical="center"/>
    </xf>
    <xf numFmtId="171" fontId="26" fillId="2" borderId="0" xfId="0" applyNumberFormat="1" applyFont="1" applyFill="1" applyBorder="1" applyAlignment="1">
      <alignment horizontal="right" vertical="center"/>
    </xf>
    <xf numFmtId="171" fontId="26" fillId="2" borderId="31" xfId="0" applyNumberFormat="1" applyFont="1" applyFill="1" applyBorder="1" applyAlignment="1">
      <alignment horizontal="right" vertical="center"/>
    </xf>
    <xf numFmtId="171" fontId="26" fillId="2" borderId="4" xfId="0" applyNumberFormat="1" applyFont="1" applyFill="1" applyBorder="1" applyAlignment="1">
      <alignment vertical="center"/>
    </xf>
    <xf numFmtId="171" fontId="26" fillId="2" borderId="5" xfId="0" applyNumberFormat="1" applyFont="1" applyFill="1" applyBorder="1" applyAlignment="1">
      <alignment vertical="center"/>
    </xf>
    <xf numFmtId="171" fontId="26" fillId="2" borderId="6" xfId="0" applyNumberFormat="1" applyFont="1" applyFill="1" applyBorder="1" applyAlignment="1">
      <alignment vertical="center"/>
    </xf>
    <xf numFmtId="171" fontId="4" fillId="6" borderId="56" xfId="0" applyNumberFormat="1" applyFont="1" applyFill="1" applyBorder="1" applyAlignment="1">
      <alignment vertical="center"/>
    </xf>
    <xf numFmtId="171" fontId="26" fillId="6" borderId="20" xfId="0" applyNumberFormat="1" applyFont="1" applyFill="1" applyBorder="1" applyAlignment="1">
      <alignment vertical="center"/>
    </xf>
    <xf numFmtId="171" fontId="26" fillId="6" borderId="19" xfId="0" applyNumberFormat="1" applyFont="1" applyFill="1" applyBorder="1" applyAlignment="1">
      <alignment vertical="center"/>
    </xf>
    <xf numFmtId="171" fontId="26" fillId="6" borderId="56" xfId="0" applyNumberFormat="1" applyFont="1" applyFill="1" applyBorder="1" applyAlignment="1">
      <alignment vertical="center"/>
    </xf>
    <xf numFmtId="171" fontId="26" fillId="6" borderId="57" xfId="0" applyNumberFormat="1" applyFont="1" applyFill="1" applyBorder="1" applyAlignment="1">
      <alignment vertical="center"/>
    </xf>
    <xf numFmtId="171" fontId="4" fillId="6" borderId="19" xfId="0" applyNumberFormat="1" applyFont="1" applyFill="1" applyBorder="1" applyAlignment="1">
      <alignment vertical="center"/>
    </xf>
    <xf numFmtId="171" fontId="4" fillId="6" borderId="57" xfId="0" applyNumberFormat="1" applyFont="1" applyFill="1" applyBorder="1" applyAlignment="1">
      <alignment vertical="center"/>
    </xf>
    <xf numFmtId="171" fontId="26" fillId="9" borderId="6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13" xfId="0" applyFill="1" applyBorder="1"/>
    <xf numFmtId="0" fontId="11" fillId="0" borderId="8" xfId="0" applyFont="1" applyFill="1" applyBorder="1" applyAlignment="1">
      <alignment horizontal="center"/>
    </xf>
    <xf numFmtId="0" fontId="0" fillId="0" borderId="8" xfId="0" applyBorder="1"/>
    <xf numFmtId="0" fontId="6" fillId="0" borderId="17" xfId="0" applyFont="1" applyBorder="1" applyAlignment="1">
      <alignment horizontal="center" vertical="center" wrapText="1"/>
    </xf>
    <xf numFmtId="0" fontId="35" fillId="0" borderId="44" xfId="0" applyFont="1" applyBorder="1"/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62" fillId="0" borderId="46" xfId="0" applyFont="1" applyBorder="1" applyAlignment="1">
      <alignment horizontal="right"/>
    </xf>
    <xf numFmtId="3" fontId="0" fillId="0" borderId="30" xfId="0" applyNumberFormat="1" applyBorder="1" applyAlignment="1">
      <alignment horizontal="center"/>
    </xf>
    <xf numFmtId="168" fontId="11" fillId="0" borderId="0" xfId="0" applyNumberFormat="1" applyFont="1" applyBorder="1"/>
    <xf numFmtId="0" fontId="62" fillId="0" borderId="33" xfId="0" applyFont="1" applyBorder="1"/>
    <xf numFmtId="0" fontId="63" fillId="0" borderId="15" xfId="0" applyFont="1" applyBorder="1"/>
    <xf numFmtId="3" fontId="64" fillId="0" borderId="15" xfId="0" applyNumberFormat="1" applyFont="1" applyFill="1" applyBorder="1" applyAlignment="1">
      <alignment horizontal="center"/>
    </xf>
    <xf numFmtId="175" fontId="11" fillId="0" borderId="0" xfId="0" applyNumberFormat="1" applyFont="1" applyBorder="1"/>
    <xf numFmtId="0" fontId="62" fillId="0" borderId="15" xfId="0" applyFont="1" applyBorder="1"/>
    <xf numFmtId="3" fontId="10" fillId="0" borderId="15" xfId="0" applyNumberFormat="1" applyFont="1" applyBorder="1" applyAlignment="1">
      <alignment horizontal="center"/>
    </xf>
    <xf numFmtId="3" fontId="11" fillId="0" borderId="0" xfId="0" applyNumberFormat="1" applyFont="1" applyBorder="1"/>
    <xf numFmtId="0" fontId="11" fillId="0" borderId="15" xfId="0" applyFont="1" applyBorder="1" applyAlignment="1">
      <alignment horizontal="center"/>
    </xf>
    <xf numFmtId="3" fontId="64" fillId="0" borderId="32" xfId="0" applyNumberFormat="1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169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44" xfId="0" applyFont="1" applyBorder="1"/>
    <xf numFmtId="0" fontId="0" fillId="0" borderId="26" xfId="0" applyBorder="1"/>
    <xf numFmtId="3" fontId="35" fillId="0" borderId="46" xfId="0" applyNumberFormat="1" applyFont="1" applyBorder="1"/>
    <xf numFmtId="3" fontId="0" fillId="0" borderId="30" xfId="0" applyNumberFormat="1" applyFont="1" applyBorder="1"/>
    <xf numFmtId="3" fontId="10" fillId="0" borderId="30" xfId="0" applyNumberFormat="1" applyFont="1" applyBorder="1"/>
    <xf numFmtId="3" fontId="35" fillId="0" borderId="55" xfId="0" applyNumberFormat="1" applyFont="1" applyBorder="1"/>
    <xf numFmtId="3" fontId="10" fillId="0" borderId="36" xfId="0" applyNumberFormat="1" applyFont="1" applyBorder="1"/>
    <xf numFmtId="0" fontId="1" fillId="0" borderId="15" xfId="7" applyFont="1" applyBorder="1"/>
    <xf numFmtId="0" fontId="25" fillId="0" borderId="15" xfId="0" applyFont="1" applyBorder="1" applyAlignment="1">
      <alignment horizontal="center"/>
    </xf>
    <xf numFmtId="171" fontId="20" fillId="4" borderId="0" xfId="0" applyNumberFormat="1" applyFont="1" applyFill="1"/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171" fontId="26" fillId="6" borderId="56" xfId="0" applyNumberFormat="1" applyFont="1" applyFill="1" applyBorder="1" applyAlignment="1">
      <alignment vertical="center"/>
    </xf>
    <xf numFmtId="171" fontId="26" fillId="6" borderId="19" xfId="0" applyNumberFormat="1" applyFont="1" applyFill="1" applyBorder="1" applyAlignment="1">
      <alignment vertical="center"/>
    </xf>
    <xf numFmtId="171" fontId="20" fillId="11" borderId="0" xfId="0" applyNumberFormat="1" applyFont="1" applyFill="1"/>
    <xf numFmtId="3" fontId="66" fillId="3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171" fontId="22" fillId="0" borderId="25" xfId="0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171" fontId="67" fillId="10" borderId="0" xfId="0" applyNumberFormat="1" applyFont="1" applyFill="1"/>
    <xf numFmtId="171" fontId="68" fillId="10" borderId="0" xfId="0" applyNumberFormat="1" applyFont="1" applyFill="1"/>
    <xf numFmtId="171" fontId="20" fillId="33" borderId="0" xfId="0" applyNumberFormat="1" applyFont="1" applyFill="1"/>
    <xf numFmtId="0" fontId="35" fillId="0" borderId="0" xfId="0" applyFont="1" applyFill="1"/>
    <xf numFmtId="3" fontId="35" fillId="0" borderId="0" xfId="0" applyNumberFormat="1" applyFont="1"/>
    <xf numFmtId="0" fontId="35" fillId="0" borderId="52" xfId="0" applyFont="1" applyFill="1" applyBorder="1"/>
    <xf numFmtId="0" fontId="35" fillId="0" borderId="41" xfId="0" applyFont="1" applyFill="1" applyBorder="1"/>
    <xf numFmtId="0" fontId="11" fillId="0" borderId="41" xfId="0" applyFont="1" applyFill="1" applyBorder="1" applyAlignment="1">
      <alignment horizontal="center" vertical="center"/>
    </xf>
    <xf numFmtId="174" fontId="11" fillId="0" borderId="9" xfId="66" applyNumberFormat="1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11" fillId="0" borderId="65" xfId="0" applyFont="1" applyFill="1" applyBorder="1" applyAlignment="1">
      <alignment horizontal="center" vertical="center"/>
    </xf>
    <xf numFmtId="167" fontId="11" fillId="0" borderId="65" xfId="0" applyNumberFormat="1" applyFont="1" applyFill="1" applyBorder="1" applyAlignment="1">
      <alignment horizontal="center" vertical="center"/>
    </xf>
    <xf numFmtId="0" fontId="69" fillId="0" borderId="7" xfId="0" applyFont="1" applyBorder="1" applyAlignment="1">
      <alignment horizontal="center"/>
    </xf>
    <xf numFmtId="9" fontId="69" fillId="0" borderId="9" xfId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5" fillId="0" borderId="13" xfId="0" applyFont="1" applyFill="1" applyBorder="1"/>
    <xf numFmtId="0" fontId="11" fillId="0" borderId="27" xfId="0" applyFont="1" applyBorder="1" applyAlignment="1">
      <alignment horizontal="center"/>
    </xf>
    <xf numFmtId="0" fontId="69" fillId="0" borderId="7" xfId="0" applyFont="1" applyBorder="1" applyAlignment="1">
      <alignment horizontal="left"/>
    </xf>
    <xf numFmtId="0" fontId="69" fillId="0" borderId="9" xfId="0" applyFont="1" applyBorder="1" applyAlignment="1">
      <alignment horizontal="left"/>
    </xf>
    <xf numFmtId="0" fontId="11" fillId="0" borderId="3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35" fillId="0" borderId="8" xfId="0" applyFont="1" applyFill="1" applyBorder="1"/>
    <xf numFmtId="0" fontId="11" fillId="0" borderId="8" xfId="0" applyFont="1" applyFill="1" applyBorder="1" applyAlignment="1">
      <alignment horizontal="center" vertical="center"/>
    </xf>
    <xf numFmtId="0" fontId="69" fillId="0" borderId="7" xfId="0" applyFont="1" applyFill="1" applyBorder="1" applyAlignment="1">
      <alignment horizontal="center" vertical="center"/>
    </xf>
    <xf numFmtId="0" fontId="69" fillId="0" borderId="8" xfId="0" applyFont="1" applyFill="1" applyBorder="1" applyAlignment="1">
      <alignment horizontal="center" vertical="center"/>
    </xf>
    <xf numFmtId="9" fontId="11" fillId="0" borderId="41" xfId="0" applyNumberFormat="1" applyFont="1" applyFill="1" applyBorder="1" applyAlignment="1">
      <alignment horizontal="center" vertical="center"/>
    </xf>
    <xf numFmtId="0" fontId="35" fillId="0" borderId="7" xfId="0" applyFont="1" applyBorder="1"/>
    <xf numFmtId="0" fontId="35" fillId="0" borderId="8" xfId="0" applyFont="1" applyBorder="1"/>
    <xf numFmtId="167" fontId="69" fillId="0" borderId="7" xfId="0" applyNumberFormat="1" applyFont="1" applyFill="1" applyBorder="1" applyAlignment="1">
      <alignment horizontal="center" vertical="center"/>
    </xf>
    <xf numFmtId="167" fontId="69" fillId="0" borderId="8" xfId="0" applyNumberFormat="1" applyFont="1" applyFill="1" applyBorder="1" applyAlignment="1">
      <alignment horizontal="center" vertical="center"/>
    </xf>
    <xf numFmtId="9" fontId="11" fillId="0" borderId="58" xfId="0" applyNumberFormat="1" applyFont="1" applyFill="1" applyBorder="1" applyAlignment="1">
      <alignment horizontal="center" vertical="center"/>
    </xf>
    <xf numFmtId="0" fontId="69" fillId="3" borderId="6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69" fillId="0" borderId="17" xfId="0" applyFont="1" applyFill="1" applyBorder="1" applyAlignment="1">
      <alignment horizontal="center" vertical="center"/>
    </xf>
    <xf numFmtId="0" fontId="69" fillId="0" borderId="18" xfId="0" applyFont="1" applyFill="1" applyBorder="1" applyAlignment="1">
      <alignment horizontal="center" vertical="center"/>
    </xf>
    <xf numFmtId="167" fontId="11" fillId="0" borderId="18" xfId="0" applyNumberFormat="1" applyFont="1" applyFill="1" applyBorder="1" applyAlignment="1">
      <alignment horizontal="center" vertical="center"/>
    </xf>
    <xf numFmtId="167" fontId="69" fillId="0" borderId="17" xfId="0" applyNumberFormat="1" applyFont="1" applyFill="1" applyBorder="1" applyAlignment="1">
      <alignment horizontal="center" vertical="center"/>
    </xf>
    <xf numFmtId="167" fontId="69" fillId="0" borderId="18" xfId="0" applyNumberFormat="1" applyFont="1" applyFill="1" applyBorder="1" applyAlignment="1">
      <alignment horizontal="center" vertical="center"/>
    </xf>
    <xf numFmtId="9" fontId="11" fillId="0" borderId="18" xfId="0" applyNumberFormat="1" applyFont="1" applyFill="1" applyBorder="1" applyAlignment="1">
      <alignment horizontal="center" vertical="center"/>
    </xf>
    <xf numFmtId="0" fontId="11" fillId="0" borderId="0" xfId="0" applyFont="1"/>
    <xf numFmtId="0" fontId="69" fillId="0" borderId="37" xfId="0" applyFont="1" applyBorder="1" applyAlignment="1">
      <alignment horizontal="center" vertical="center" wrapText="1"/>
    </xf>
    <xf numFmtId="0" fontId="69" fillId="0" borderId="65" xfId="0" applyFont="1" applyBorder="1" applyAlignment="1">
      <alignment horizontal="center" vertical="center" wrapText="1"/>
    </xf>
    <xf numFmtId="0" fontId="69" fillId="0" borderId="18" xfId="0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69" fillId="0" borderId="17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69" fillId="0" borderId="37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5" fillId="0" borderId="25" xfId="0" applyFont="1" applyBorder="1"/>
    <xf numFmtId="3" fontId="35" fillId="0" borderId="25" xfId="0" applyNumberFormat="1" applyFont="1" applyBorder="1" applyAlignment="1">
      <alignment horizontal="center"/>
    </xf>
    <xf numFmtId="3" fontId="35" fillId="0" borderId="25" xfId="0" applyNumberFormat="1" applyFont="1" applyBorder="1" applyAlignment="1">
      <alignment horizontal="center" wrapText="1"/>
    </xf>
    <xf numFmtId="3" fontId="35" fillId="0" borderId="10" xfId="0" applyNumberFormat="1" applyFont="1" applyBorder="1" applyAlignment="1">
      <alignment horizontal="center" wrapText="1"/>
    </xf>
    <xf numFmtId="3" fontId="35" fillId="0" borderId="33" xfId="0" applyNumberFormat="1" applyFont="1" applyBorder="1" applyAlignment="1">
      <alignment horizontal="center"/>
    </xf>
    <xf numFmtId="3" fontId="35" fillId="0" borderId="15" xfId="0" applyNumberFormat="1" applyFont="1" applyBorder="1" applyAlignment="1">
      <alignment horizontal="center"/>
    </xf>
    <xf numFmtId="3" fontId="35" fillId="0" borderId="15" xfId="0" applyNumberFormat="1" applyFont="1" applyBorder="1" applyAlignment="1">
      <alignment horizontal="center" wrapText="1"/>
    </xf>
    <xf numFmtId="3" fontId="35" fillId="0" borderId="28" xfId="0" applyNumberFormat="1" applyFont="1" applyBorder="1" applyAlignment="1">
      <alignment horizontal="center" wrapText="1"/>
    </xf>
    <xf numFmtId="0" fontId="11" fillId="0" borderId="39" xfId="0" applyFont="1" applyBorder="1"/>
    <xf numFmtId="3" fontId="11" fillId="0" borderId="39" xfId="0" applyNumberFormat="1" applyFont="1" applyBorder="1" applyAlignment="1">
      <alignment horizontal="center"/>
    </xf>
    <xf numFmtId="0" fontId="11" fillId="0" borderId="33" xfId="0" applyFont="1" applyBorder="1"/>
    <xf numFmtId="3" fontId="11" fillId="0" borderId="33" xfId="0" applyNumberFormat="1" applyFont="1" applyBorder="1" applyAlignment="1">
      <alignment horizontal="center"/>
    </xf>
    <xf numFmtId="3" fontId="70" fillId="0" borderId="15" xfId="0" applyNumberFormat="1" applyFont="1" applyFill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35" fillId="4" borderId="15" xfId="0" applyNumberFormat="1" applyFont="1" applyFill="1" applyBorder="1"/>
    <xf numFmtId="9" fontId="35" fillId="0" borderId="15" xfId="1" applyFont="1" applyBorder="1"/>
    <xf numFmtId="3" fontId="35" fillId="0" borderId="15" xfId="0" applyNumberFormat="1" applyFont="1" applyFill="1" applyBorder="1" applyAlignment="1">
      <alignment horizontal="center"/>
    </xf>
    <xf numFmtId="3" fontId="35" fillId="4" borderId="32" xfId="0" applyNumberFormat="1" applyFont="1" applyFill="1" applyBorder="1"/>
    <xf numFmtId="9" fontId="35" fillId="0" borderId="32" xfId="1" applyFont="1" applyBorder="1"/>
    <xf numFmtId="3" fontId="35" fillId="0" borderId="32" xfId="0" applyNumberFormat="1" applyFont="1" applyBorder="1" applyAlignment="1">
      <alignment horizontal="center"/>
    </xf>
    <xf numFmtId="3" fontId="35" fillId="0" borderId="32" xfId="0" applyNumberFormat="1" applyFont="1" applyFill="1" applyBorder="1" applyAlignment="1">
      <alignment horizontal="center"/>
    </xf>
    <xf numFmtId="3" fontId="70" fillId="0" borderId="32" xfId="0" applyNumberFormat="1" applyFont="1" applyFill="1" applyBorder="1" applyAlignment="1">
      <alignment horizontal="center"/>
    </xf>
    <xf numFmtId="3" fontId="35" fillId="0" borderId="15" xfId="0" applyNumberFormat="1" applyFont="1" applyFill="1" applyBorder="1"/>
    <xf numFmtId="3" fontId="11" fillId="0" borderId="15" xfId="0" applyNumberFormat="1" applyFont="1" applyBorder="1"/>
    <xf numFmtId="3" fontId="11" fillId="0" borderId="32" xfId="0" applyNumberFormat="1" applyFont="1" applyBorder="1"/>
    <xf numFmtId="3" fontId="35" fillId="0" borderId="32" xfId="0" applyNumberFormat="1" applyFont="1" applyFill="1" applyBorder="1"/>
    <xf numFmtId="3" fontId="11" fillId="0" borderId="15" xfId="0" applyNumberFormat="1" applyFont="1" applyFill="1" applyBorder="1"/>
    <xf numFmtId="0" fontId="11" fillId="0" borderId="0" xfId="0" applyFont="1" applyAlignment="1">
      <alignment horizontal="center"/>
    </xf>
    <xf numFmtId="3" fontId="11" fillId="0" borderId="43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171" fontId="22" fillId="0" borderId="25" xfId="0" applyNumberFormat="1" applyFont="1" applyFill="1" applyBorder="1" applyAlignment="1">
      <alignment horizontal="center" vertical="center"/>
    </xf>
    <xf numFmtId="171" fontId="22" fillId="0" borderId="26" xfId="0" applyNumberFormat="1" applyFont="1" applyFill="1" applyBorder="1" applyAlignment="1">
      <alignment horizontal="center" vertical="center"/>
    </xf>
    <xf numFmtId="0" fontId="70" fillId="0" borderId="0" xfId="0" applyFont="1" applyFill="1"/>
    <xf numFmtId="3" fontId="70" fillId="0" borderId="0" xfId="0" applyNumberFormat="1" applyFont="1" applyFill="1"/>
    <xf numFmtId="0" fontId="71" fillId="0" borderId="7" xfId="0" applyFont="1" applyFill="1" applyBorder="1" applyAlignment="1">
      <alignment horizontal="center"/>
    </xf>
    <xf numFmtId="0" fontId="70" fillId="0" borderId="52" xfId="0" applyFont="1" applyFill="1" applyBorder="1"/>
    <xf numFmtId="0" fontId="70" fillId="0" borderId="41" xfId="0" applyFont="1" applyFill="1" applyBorder="1"/>
    <xf numFmtId="0" fontId="71" fillId="0" borderId="41" xfId="0" applyFont="1" applyFill="1" applyBorder="1" applyAlignment="1">
      <alignment horizontal="center" vertical="center"/>
    </xf>
    <xf numFmtId="0" fontId="71" fillId="0" borderId="41" xfId="0" applyFont="1" applyFill="1" applyBorder="1" applyAlignment="1">
      <alignment horizontal="center"/>
    </xf>
    <xf numFmtId="174" fontId="71" fillId="0" borderId="9" xfId="66" applyNumberFormat="1" applyFont="1" applyFill="1" applyBorder="1" applyAlignment="1">
      <alignment horizontal="center"/>
    </xf>
    <xf numFmtId="0" fontId="71" fillId="0" borderId="97" xfId="0" applyFont="1" applyFill="1" applyBorder="1" applyAlignment="1">
      <alignment horizontal="center"/>
    </xf>
    <xf numFmtId="0" fontId="71" fillId="0" borderId="65" xfId="0" applyFont="1" applyFill="1" applyBorder="1" applyAlignment="1">
      <alignment horizontal="center" vertical="center"/>
    </xf>
    <xf numFmtId="167" fontId="71" fillId="0" borderId="65" xfId="0" applyNumberFormat="1" applyFont="1" applyFill="1" applyBorder="1" applyAlignment="1">
      <alignment horizontal="center" vertical="center"/>
    </xf>
    <xf numFmtId="9" fontId="71" fillId="0" borderId="9" xfId="1" applyFont="1" applyFill="1" applyBorder="1" applyAlignment="1">
      <alignment horizontal="center"/>
    </xf>
    <xf numFmtId="0" fontId="71" fillId="0" borderId="8" xfId="0" applyFont="1" applyFill="1" applyBorder="1" applyAlignment="1">
      <alignment horizontal="center"/>
    </xf>
    <xf numFmtId="0" fontId="70" fillId="0" borderId="13" xfId="0" applyFont="1" applyFill="1" applyBorder="1"/>
    <xf numFmtId="0" fontId="71" fillId="0" borderId="27" xfId="0" applyFont="1" applyFill="1" applyBorder="1" applyAlignment="1">
      <alignment horizontal="center"/>
    </xf>
    <xf numFmtId="0" fontId="71" fillId="0" borderId="13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1" fillId="0" borderId="7" xfId="0" applyFont="1" applyFill="1" applyBorder="1" applyAlignment="1">
      <alignment horizontal="left"/>
    </xf>
    <xf numFmtId="0" fontId="71" fillId="0" borderId="9" xfId="0" applyFont="1" applyFill="1" applyBorder="1" applyAlignment="1">
      <alignment horizontal="left"/>
    </xf>
    <xf numFmtId="0" fontId="71" fillId="0" borderId="37" xfId="0" applyFont="1" applyFill="1" applyBorder="1" applyAlignment="1">
      <alignment horizontal="center"/>
    </xf>
    <xf numFmtId="0" fontId="71" fillId="0" borderId="18" xfId="0" applyFont="1" applyFill="1" applyBorder="1" applyAlignment="1">
      <alignment horizontal="center"/>
    </xf>
    <xf numFmtId="0" fontId="71" fillId="0" borderId="13" xfId="0" applyFont="1" applyFill="1" applyBorder="1" applyAlignment="1">
      <alignment horizontal="center" vertical="center" wrapText="1"/>
    </xf>
    <xf numFmtId="0" fontId="71" fillId="0" borderId="7" xfId="0" applyFont="1" applyFill="1" applyBorder="1" applyAlignment="1">
      <alignment horizontal="center" vertical="center"/>
    </xf>
    <xf numFmtId="0" fontId="70" fillId="0" borderId="8" xfId="0" applyFont="1" applyFill="1" applyBorder="1"/>
    <xf numFmtId="0" fontId="71" fillId="0" borderId="8" xfId="0" applyFont="1" applyFill="1" applyBorder="1" applyAlignment="1">
      <alignment horizontal="center" vertical="center"/>
    </xf>
    <xf numFmtId="9" fontId="71" fillId="0" borderId="41" xfId="0" applyNumberFormat="1" applyFont="1" applyFill="1" applyBorder="1" applyAlignment="1">
      <alignment horizontal="center" vertical="center"/>
    </xf>
    <xf numFmtId="0" fontId="70" fillId="0" borderId="7" xfId="0" applyFont="1" applyFill="1" applyBorder="1"/>
    <xf numFmtId="167" fontId="71" fillId="0" borderId="7" xfId="0" applyNumberFormat="1" applyFont="1" applyFill="1" applyBorder="1" applyAlignment="1">
      <alignment horizontal="center" vertical="center"/>
    </xf>
    <xf numFmtId="167" fontId="71" fillId="0" borderId="8" xfId="0" applyNumberFormat="1" applyFont="1" applyFill="1" applyBorder="1" applyAlignment="1">
      <alignment horizontal="center" vertical="center"/>
    </xf>
    <xf numFmtId="9" fontId="71" fillId="0" borderId="58" xfId="0" applyNumberFormat="1" applyFont="1" applyFill="1" applyBorder="1" applyAlignment="1">
      <alignment horizontal="center" vertical="center"/>
    </xf>
    <xf numFmtId="0" fontId="71" fillId="0" borderId="65" xfId="0" applyFont="1" applyFill="1" applyBorder="1" applyAlignment="1">
      <alignment horizontal="center" vertical="center" wrapText="1"/>
    </xf>
    <xf numFmtId="0" fontId="71" fillId="0" borderId="17" xfId="0" applyFont="1" applyFill="1" applyBorder="1" applyAlignment="1">
      <alignment horizontal="center" vertical="center"/>
    </xf>
    <xf numFmtId="0" fontId="71" fillId="0" borderId="19" xfId="0" applyFont="1" applyFill="1" applyBorder="1" applyAlignment="1">
      <alignment horizontal="center" vertical="center"/>
    </xf>
    <xf numFmtId="0" fontId="71" fillId="0" borderId="18" xfId="0" applyFont="1" applyFill="1" applyBorder="1" applyAlignment="1">
      <alignment horizontal="center" vertical="center"/>
    </xf>
    <xf numFmtId="167" fontId="71" fillId="0" borderId="18" xfId="0" applyNumberFormat="1" applyFont="1" applyFill="1" applyBorder="1" applyAlignment="1">
      <alignment horizontal="center" vertical="center"/>
    </xf>
    <xf numFmtId="167" fontId="71" fillId="0" borderId="17" xfId="0" applyNumberFormat="1" applyFont="1" applyFill="1" applyBorder="1" applyAlignment="1">
      <alignment horizontal="center" vertical="center"/>
    </xf>
    <xf numFmtId="9" fontId="71" fillId="0" borderId="18" xfId="0" applyNumberFormat="1" applyFont="1" applyFill="1" applyBorder="1" applyAlignment="1">
      <alignment horizontal="center" vertical="center"/>
    </xf>
    <xf numFmtId="0" fontId="71" fillId="0" borderId="3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1" fillId="0" borderId="37" xfId="0" applyFont="1" applyFill="1" applyBorder="1" applyAlignment="1">
      <alignment vertical="center" wrapText="1"/>
    </xf>
    <xf numFmtId="0" fontId="71" fillId="0" borderId="17" xfId="0" applyFont="1" applyFill="1" applyBorder="1" applyAlignment="1">
      <alignment vertical="center" wrapText="1"/>
    </xf>
    <xf numFmtId="0" fontId="71" fillId="0" borderId="17" xfId="0" applyFont="1" applyFill="1" applyBorder="1" applyAlignment="1">
      <alignment horizontal="center" vertical="center" wrapText="1"/>
    </xf>
    <xf numFmtId="0" fontId="71" fillId="0" borderId="37" xfId="0" applyFont="1" applyFill="1" applyBorder="1" applyAlignment="1">
      <alignment horizontal="center" vertical="center"/>
    </xf>
    <xf numFmtId="0" fontId="71" fillId="0" borderId="58" xfId="0" applyFont="1" applyFill="1" applyBorder="1" applyAlignment="1">
      <alignment horizontal="center" vertical="center"/>
    </xf>
    <xf numFmtId="0" fontId="70" fillId="0" borderId="44" xfId="0" applyFont="1" applyFill="1" applyBorder="1"/>
    <xf numFmtId="0" fontId="70" fillId="0" borderId="25" xfId="0" applyFont="1" applyFill="1" applyBorder="1"/>
    <xf numFmtId="3" fontId="70" fillId="0" borderId="25" xfId="0" applyNumberFormat="1" applyFont="1" applyFill="1" applyBorder="1" applyAlignment="1">
      <alignment horizontal="center"/>
    </xf>
    <xf numFmtId="3" fontId="70" fillId="0" borderId="25" xfId="0" applyNumberFormat="1" applyFont="1" applyFill="1" applyBorder="1" applyAlignment="1">
      <alignment horizontal="center" wrapText="1"/>
    </xf>
    <xf numFmtId="3" fontId="70" fillId="0" borderId="10" xfId="0" applyNumberFormat="1" applyFont="1" applyFill="1" applyBorder="1" applyAlignment="1">
      <alignment horizontal="center" wrapText="1"/>
    </xf>
    <xf numFmtId="0" fontId="70" fillId="0" borderId="46" xfId="0" applyFont="1" applyFill="1" applyBorder="1" applyAlignment="1">
      <alignment horizontal="right"/>
    </xf>
    <xf numFmtId="0" fontId="70" fillId="0" borderId="15" xfId="0" applyFont="1" applyFill="1" applyBorder="1"/>
    <xf numFmtId="3" fontId="70" fillId="0" borderId="33" xfId="0" applyNumberFormat="1" applyFont="1" applyFill="1" applyBorder="1" applyAlignment="1">
      <alignment horizontal="center"/>
    </xf>
    <xf numFmtId="3" fontId="70" fillId="0" borderId="15" xfId="0" applyNumberFormat="1" applyFont="1" applyFill="1" applyBorder="1" applyAlignment="1">
      <alignment horizontal="center" wrapText="1"/>
    </xf>
    <xf numFmtId="3" fontId="70" fillId="0" borderId="28" xfId="0" applyNumberFormat="1" applyFont="1" applyFill="1" applyBorder="1" applyAlignment="1">
      <alignment horizontal="center" wrapText="1"/>
    </xf>
    <xf numFmtId="0" fontId="71" fillId="0" borderId="38" xfId="0" applyFont="1" applyFill="1" applyBorder="1"/>
    <xf numFmtId="0" fontId="71" fillId="0" borderId="39" xfId="0" applyFont="1" applyFill="1" applyBorder="1"/>
    <xf numFmtId="3" fontId="71" fillId="0" borderId="39" xfId="0" applyNumberFormat="1" applyFont="1" applyFill="1" applyBorder="1" applyAlignment="1">
      <alignment horizontal="center"/>
    </xf>
    <xf numFmtId="0" fontId="70" fillId="0" borderId="33" xfId="0" applyFont="1" applyFill="1" applyBorder="1"/>
    <xf numFmtId="0" fontId="71" fillId="0" borderId="33" xfId="0" applyFont="1" applyFill="1" applyBorder="1"/>
    <xf numFmtId="3" fontId="71" fillId="0" borderId="33" xfId="0" applyNumberFormat="1" applyFont="1" applyFill="1" applyBorder="1" applyAlignment="1">
      <alignment horizontal="center"/>
    </xf>
    <xf numFmtId="0" fontId="71" fillId="0" borderId="15" xfId="0" applyFont="1" applyFill="1" applyBorder="1"/>
    <xf numFmtId="3" fontId="71" fillId="0" borderId="15" xfId="0" applyNumberFormat="1" applyFont="1" applyFill="1" applyBorder="1" applyAlignment="1">
      <alignment horizontal="center"/>
    </xf>
    <xf numFmtId="0" fontId="71" fillId="0" borderId="15" xfId="0" applyFont="1" applyFill="1" applyBorder="1" applyAlignment="1">
      <alignment horizontal="center"/>
    </xf>
    <xf numFmtId="3" fontId="70" fillId="0" borderId="15" xfId="0" applyNumberFormat="1" applyFont="1" applyFill="1" applyBorder="1"/>
    <xf numFmtId="9" fontId="70" fillId="0" borderId="15" xfId="1" applyFont="1" applyFill="1" applyBorder="1"/>
    <xf numFmtId="0" fontId="70" fillId="0" borderId="32" xfId="0" applyFont="1" applyFill="1" applyBorder="1"/>
    <xf numFmtId="3" fontId="70" fillId="0" borderId="32" xfId="0" applyNumberFormat="1" applyFont="1" applyFill="1" applyBorder="1"/>
    <xf numFmtId="9" fontId="70" fillId="0" borderId="32" xfId="1" applyFont="1" applyFill="1" applyBorder="1"/>
    <xf numFmtId="3" fontId="71" fillId="0" borderId="15" xfId="0" applyNumberFormat="1" applyFont="1" applyFill="1" applyBorder="1"/>
    <xf numFmtId="3" fontId="71" fillId="0" borderId="32" xfId="0" applyNumberFormat="1" applyFont="1" applyFill="1" applyBorder="1"/>
    <xf numFmtId="0" fontId="71" fillId="0" borderId="38" xfId="0" applyFont="1" applyFill="1" applyBorder="1" applyAlignment="1">
      <alignment horizontal="left"/>
    </xf>
    <xf numFmtId="0" fontId="71" fillId="0" borderId="38" xfId="0" applyFont="1" applyFill="1" applyBorder="1" applyAlignment="1">
      <alignment horizontal="center"/>
    </xf>
    <xf numFmtId="3" fontId="71" fillId="0" borderId="43" xfId="0" applyNumberFormat="1" applyFont="1" applyFill="1" applyBorder="1" applyAlignment="1">
      <alignment horizontal="center"/>
    </xf>
    <xf numFmtId="3" fontId="71" fillId="0" borderId="33" xfId="0" applyNumberFormat="1" applyFont="1" applyFill="1" applyBorder="1"/>
    <xf numFmtId="0" fontId="71" fillId="0" borderId="39" xfId="0" applyFont="1" applyFill="1" applyBorder="1" applyAlignment="1">
      <alignment horizontal="center"/>
    </xf>
    <xf numFmtId="0" fontId="71" fillId="0" borderId="44" xfId="0" applyFont="1" applyFill="1" applyBorder="1"/>
    <xf numFmtId="0" fontId="64" fillId="0" borderId="26" xfId="0" applyFont="1" applyFill="1" applyBorder="1"/>
    <xf numFmtId="0" fontId="64" fillId="0" borderId="0" xfId="0" applyFont="1" applyFill="1"/>
    <xf numFmtId="3" fontId="70" fillId="0" borderId="46" xfId="0" applyNumberFormat="1" applyFont="1" applyFill="1" applyBorder="1"/>
    <xf numFmtId="3" fontId="64" fillId="0" borderId="30" xfId="0" applyNumberFormat="1" applyFont="1" applyFill="1" applyBorder="1"/>
    <xf numFmtId="3" fontId="6" fillId="0" borderId="30" xfId="0" applyNumberFormat="1" applyFont="1" applyFill="1" applyBorder="1"/>
    <xf numFmtId="3" fontId="70" fillId="0" borderId="55" xfId="0" applyNumberFormat="1" applyFont="1" applyFill="1" applyBorder="1"/>
    <xf numFmtId="3" fontId="6" fillId="0" borderId="36" xfId="0" applyNumberFormat="1" applyFont="1" applyFill="1" applyBorder="1"/>
    <xf numFmtId="3" fontId="70" fillId="10" borderId="15" xfId="0" applyNumberFormat="1" applyFont="1" applyFill="1" applyBorder="1" applyAlignment="1">
      <alignment horizontal="center"/>
    </xf>
    <xf numFmtId="0" fontId="25" fillId="3" borderId="28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45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/>
    </xf>
    <xf numFmtId="0" fontId="25" fillId="10" borderId="28" xfId="0" applyFont="1" applyFill="1" applyBorder="1" applyAlignment="1">
      <alignment horizontal="center" vertical="center"/>
    </xf>
    <xf numFmtId="0" fontId="25" fillId="10" borderId="29" xfId="0" applyFont="1" applyFill="1" applyBorder="1" applyAlignment="1">
      <alignment horizontal="center" vertical="center"/>
    </xf>
    <xf numFmtId="0" fontId="25" fillId="10" borderId="16" xfId="0" applyFont="1" applyFill="1" applyBorder="1" applyAlignment="1">
      <alignment horizontal="center" vertical="center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wrapText="1"/>
    </xf>
    <xf numFmtId="0" fontId="25" fillId="3" borderId="16" xfId="0" applyFont="1" applyFill="1" applyBorder="1" applyAlignment="1">
      <alignment horizont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5" fillId="0" borderId="28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5" fillId="3" borderId="7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62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25" fillId="10" borderId="48" xfId="0" applyFont="1" applyFill="1" applyBorder="1" applyAlignment="1">
      <alignment horizontal="center" vertical="center" wrapText="1"/>
    </xf>
    <xf numFmtId="0" fontId="25" fillId="10" borderId="45" xfId="0" applyFont="1" applyFill="1" applyBorder="1" applyAlignment="1">
      <alignment horizontal="center" vertical="center" wrapText="1"/>
    </xf>
    <xf numFmtId="0" fontId="25" fillId="10" borderId="33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1" fontId="23" fillId="0" borderId="17" xfId="0" applyNumberFormat="1" applyFont="1" applyFill="1" applyBorder="1" applyAlignment="1">
      <alignment horizontal="left" vertical="center" wrapText="1"/>
    </xf>
    <xf numFmtId="171" fontId="23" fillId="0" borderId="19" xfId="0" applyNumberFormat="1" applyFont="1" applyFill="1" applyBorder="1" applyAlignment="1">
      <alignment horizontal="left" vertical="center" wrapText="1"/>
    </xf>
    <xf numFmtId="171" fontId="21" fillId="0" borderId="19" xfId="0" applyNumberFormat="1" applyFont="1" applyFill="1" applyBorder="1" applyAlignment="1">
      <alignment horizontal="right" vertical="center"/>
    </xf>
    <xf numFmtId="171" fontId="22" fillId="9" borderId="52" xfId="0" applyNumberFormat="1" applyFont="1" applyFill="1" applyBorder="1" applyAlignment="1">
      <alignment horizontal="left" vertical="center" wrapText="1"/>
    </xf>
    <xf numFmtId="171" fontId="22" fillId="9" borderId="41" xfId="0" applyNumberFormat="1" applyFont="1" applyFill="1" applyBorder="1" applyAlignment="1">
      <alignment horizontal="left" vertical="center" wrapText="1"/>
    </xf>
    <xf numFmtId="171" fontId="22" fillId="9" borderId="42" xfId="0" applyNumberFormat="1" applyFont="1" applyFill="1" applyBorder="1" applyAlignment="1">
      <alignment horizontal="left" vertical="center" wrapText="1"/>
    </xf>
    <xf numFmtId="171" fontId="21" fillId="9" borderId="41" xfId="0" applyNumberFormat="1" applyFont="1" applyFill="1" applyBorder="1" applyAlignment="1">
      <alignment horizontal="right" vertical="center"/>
    </xf>
    <xf numFmtId="171" fontId="23" fillId="0" borderId="57" xfId="0" applyNumberFormat="1" applyFont="1" applyFill="1" applyBorder="1" applyAlignment="1">
      <alignment horizontal="left" vertical="center" wrapText="1"/>
    </xf>
    <xf numFmtId="171" fontId="21" fillId="0" borderId="5" xfId="0" applyNumberFormat="1" applyFont="1" applyFill="1" applyBorder="1" applyAlignment="1">
      <alignment horizontal="right" vertical="center"/>
    </xf>
    <xf numFmtId="171" fontId="22" fillId="7" borderId="52" xfId="0" applyNumberFormat="1" applyFont="1" applyFill="1" applyBorder="1" applyAlignment="1">
      <alignment horizontal="center" vertical="center"/>
    </xf>
    <xf numFmtId="171" fontId="22" fillId="7" borderId="41" xfId="0" applyNumberFormat="1" applyFont="1" applyFill="1" applyBorder="1" applyAlignment="1">
      <alignment horizontal="center" vertical="center"/>
    </xf>
    <xf numFmtId="171" fontId="22" fillId="7" borderId="58" xfId="0" applyNumberFormat="1" applyFont="1" applyFill="1" applyBorder="1" applyAlignment="1">
      <alignment horizontal="center" vertical="center"/>
    </xf>
    <xf numFmtId="171" fontId="23" fillId="0" borderId="59" xfId="0" applyNumberFormat="1" applyFont="1" applyFill="1" applyBorder="1" applyAlignment="1">
      <alignment horizontal="left" vertical="center" wrapText="1"/>
    </xf>
    <xf numFmtId="171" fontId="23" fillId="0" borderId="11" xfId="0" applyNumberFormat="1" applyFont="1" applyFill="1" applyBorder="1" applyAlignment="1">
      <alignment horizontal="left" vertical="center" wrapText="1"/>
    </xf>
    <xf numFmtId="171" fontId="23" fillId="0" borderId="12" xfId="0" applyNumberFormat="1" applyFont="1" applyFill="1" applyBorder="1" applyAlignment="1">
      <alignment horizontal="left" vertical="center" wrapText="1"/>
    </xf>
    <xf numFmtId="171" fontId="21" fillId="0" borderId="11" xfId="0" applyNumberFormat="1" applyFont="1" applyFill="1" applyBorder="1" applyAlignment="1">
      <alignment horizontal="right" vertical="center"/>
    </xf>
    <xf numFmtId="171" fontId="23" fillId="0" borderId="7" xfId="0" applyNumberFormat="1" applyFont="1" applyFill="1" applyBorder="1" applyAlignment="1">
      <alignment horizontal="left" vertical="center" wrapText="1"/>
    </xf>
    <xf numFmtId="171" fontId="23" fillId="0" borderId="9" xfId="0" applyNumberFormat="1" applyFont="1" applyFill="1" applyBorder="1" applyAlignment="1">
      <alignment horizontal="left" vertical="center" wrapText="1"/>
    </xf>
    <xf numFmtId="171" fontId="21" fillId="0" borderId="9" xfId="0" applyNumberFormat="1" applyFont="1" applyFill="1" applyBorder="1" applyAlignment="1">
      <alignment horizontal="right" vertical="center"/>
    </xf>
    <xf numFmtId="171" fontId="21" fillId="9" borderId="40" xfId="0" applyNumberFormat="1" applyFont="1" applyFill="1" applyBorder="1" applyAlignment="1">
      <alignment horizontal="right" vertical="center" wrapText="1"/>
    </xf>
    <xf numFmtId="0" fontId="21" fillId="9" borderId="41" xfId="0" applyFont="1" applyFill="1" applyBorder="1" applyAlignment="1">
      <alignment horizontal="right" vertical="center" wrapText="1"/>
    </xf>
    <xf numFmtId="0" fontId="21" fillId="9" borderId="42" xfId="0" applyFont="1" applyFill="1" applyBorder="1" applyAlignment="1">
      <alignment horizontal="right" vertical="center" wrapText="1"/>
    </xf>
    <xf numFmtId="171" fontId="23" fillId="0" borderId="62" xfId="0" applyNumberFormat="1" applyFont="1" applyFill="1" applyBorder="1" applyAlignment="1">
      <alignment horizontal="left" vertical="center" wrapText="1"/>
    </xf>
    <xf numFmtId="171" fontId="23" fillId="0" borderId="5" xfId="0" applyNumberFormat="1" applyFont="1" applyFill="1" applyBorder="1" applyAlignment="1">
      <alignment horizontal="left" vertical="center" wrapText="1"/>
    </xf>
    <xf numFmtId="171" fontId="23" fillId="0" borderId="6" xfId="0" applyNumberFormat="1" applyFont="1" applyFill="1" applyBorder="1" applyAlignment="1">
      <alignment horizontal="left" vertical="center" wrapText="1"/>
    </xf>
    <xf numFmtId="171" fontId="22" fillId="9" borderId="52" xfId="0" applyNumberFormat="1" applyFont="1" applyFill="1" applyBorder="1" applyAlignment="1">
      <alignment horizontal="center" vertical="center" wrapText="1"/>
    </xf>
    <xf numFmtId="171" fontId="22" fillId="9" borderId="41" xfId="0" applyNumberFormat="1" applyFont="1" applyFill="1" applyBorder="1" applyAlignment="1">
      <alignment horizontal="center" vertical="center" wrapText="1"/>
    </xf>
    <xf numFmtId="171" fontId="22" fillId="9" borderId="42" xfId="0" applyNumberFormat="1" applyFont="1" applyFill="1" applyBorder="1" applyAlignment="1">
      <alignment horizontal="center" vertical="center" wrapText="1"/>
    </xf>
    <xf numFmtId="171" fontId="21" fillId="9" borderId="9" xfId="0" applyNumberFormat="1" applyFont="1" applyFill="1" applyBorder="1" applyAlignment="1">
      <alignment horizontal="right" vertical="center"/>
    </xf>
    <xf numFmtId="171" fontId="23" fillId="0" borderId="60" xfId="0" applyNumberFormat="1" applyFont="1" applyFill="1" applyBorder="1" applyAlignment="1">
      <alignment vertical="center" wrapText="1"/>
    </xf>
    <xf numFmtId="171" fontId="23" fillId="0" borderId="29" xfId="0" applyNumberFormat="1" applyFont="1" applyFill="1" applyBorder="1" applyAlignment="1">
      <alignment vertical="center" wrapText="1"/>
    </xf>
    <xf numFmtId="171" fontId="23" fillId="0" borderId="16" xfId="0" applyNumberFormat="1" applyFont="1" applyFill="1" applyBorder="1" applyAlignment="1">
      <alignment vertical="center" wrapText="1"/>
    </xf>
    <xf numFmtId="171" fontId="23" fillId="0" borderId="62" xfId="0" applyNumberFormat="1" applyFont="1" applyFill="1" applyBorder="1" applyAlignment="1">
      <alignment vertical="center" wrapText="1"/>
    </xf>
    <xf numFmtId="171" fontId="23" fillId="0" borderId="5" xfId="0" applyNumberFormat="1" applyFont="1" applyFill="1" applyBorder="1" applyAlignment="1">
      <alignment vertical="center" wrapText="1"/>
    </xf>
    <xf numFmtId="171" fontId="21" fillId="2" borderId="5" xfId="0" applyNumberFormat="1" applyFont="1" applyFill="1" applyBorder="1" applyAlignment="1">
      <alignment horizontal="right" vertical="center"/>
    </xf>
    <xf numFmtId="171" fontId="23" fillId="0" borderId="60" xfId="0" applyNumberFormat="1" applyFont="1" applyFill="1" applyBorder="1" applyAlignment="1">
      <alignment horizontal="left" vertical="center" wrapText="1"/>
    </xf>
    <xf numFmtId="171" fontId="23" fillId="0" borderId="29" xfId="0" applyNumberFormat="1" applyFont="1" applyFill="1" applyBorder="1" applyAlignment="1">
      <alignment horizontal="left" vertical="center" wrapText="1"/>
    </xf>
    <xf numFmtId="171" fontId="23" fillId="0" borderId="16" xfId="0" applyNumberFormat="1" applyFont="1" applyFill="1" applyBorder="1" applyAlignment="1">
      <alignment horizontal="left" vertical="center" wrapText="1"/>
    </xf>
    <xf numFmtId="171" fontId="21" fillId="0" borderId="28" xfId="0" applyNumberFormat="1" applyFont="1" applyFill="1" applyBorder="1" applyAlignment="1">
      <alignment horizontal="right" vertical="center"/>
    </xf>
    <xf numFmtId="171" fontId="21" fillId="0" borderId="29" xfId="0" applyNumberFormat="1" applyFont="1" applyFill="1" applyBorder="1" applyAlignment="1">
      <alignment horizontal="right" vertical="center"/>
    </xf>
    <xf numFmtId="171" fontId="21" fillId="0" borderId="16" xfId="0" applyNumberFormat="1" applyFont="1" applyFill="1" applyBorder="1" applyAlignment="1">
      <alignment horizontal="right" vertical="center"/>
    </xf>
    <xf numFmtId="171" fontId="21" fillId="0" borderId="56" xfId="0" applyNumberFormat="1" applyFont="1" applyFill="1" applyBorder="1" applyAlignment="1">
      <alignment horizontal="right" vertical="center"/>
    </xf>
    <xf numFmtId="171" fontId="21" fillId="0" borderId="57" xfId="0" applyNumberFormat="1" applyFont="1" applyFill="1" applyBorder="1" applyAlignment="1">
      <alignment horizontal="right" vertical="center"/>
    </xf>
    <xf numFmtId="171" fontId="23" fillId="0" borderId="60" xfId="0" applyNumberFormat="1" applyFont="1" applyFill="1" applyBorder="1" applyAlignment="1">
      <alignment horizontal="left" vertical="center"/>
    </xf>
    <xf numFmtId="171" fontId="23" fillId="0" borderId="29" xfId="0" applyNumberFormat="1" applyFont="1" applyFill="1" applyBorder="1" applyAlignment="1">
      <alignment horizontal="left" vertical="center"/>
    </xf>
    <xf numFmtId="171" fontId="27" fillId="7" borderId="7" xfId="5" applyNumberFormat="1" applyFont="1" applyFill="1" applyBorder="1" applyAlignment="1">
      <alignment horizontal="center" vertical="center" wrapText="1"/>
    </xf>
    <xf numFmtId="171" fontId="27" fillId="7" borderId="9" xfId="5" applyNumberFormat="1" applyFont="1" applyFill="1" applyBorder="1" applyAlignment="1">
      <alignment horizontal="center" vertical="center" wrapText="1"/>
    </xf>
    <xf numFmtId="171" fontId="27" fillId="7" borderId="8" xfId="5" applyNumberFormat="1" applyFont="1" applyFill="1" applyBorder="1" applyAlignment="1">
      <alignment horizontal="center" vertical="center" wrapText="1"/>
    </xf>
    <xf numFmtId="171" fontId="27" fillId="7" borderId="17" xfId="5" applyNumberFormat="1" applyFont="1" applyFill="1" applyBorder="1" applyAlignment="1">
      <alignment horizontal="center" vertical="center" wrapText="1"/>
    </xf>
    <xf numFmtId="171" fontId="27" fillId="7" borderId="19" xfId="5" applyNumberFormat="1" applyFont="1" applyFill="1" applyBorder="1" applyAlignment="1">
      <alignment horizontal="center" vertical="center" wrapText="1"/>
    </xf>
    <xf numFmtId="171" fontId="27" fillId="7" borderId="18" xfId="5" applyNumberFormat="1" applyFont="1" applyFill="1" applyBorder="1" applyAlignment="1">
      <alignment horizontal="center" vertical="center" wrapText="1"/>
    </xf>
    <xf numFmtId="171" fontId="21" fillId="7" borderId="40" xfId="4" applyNumberFormat="1" applyFont="1" applyFill="1" applyBorder="1" applyAlignment="1">
      <alignment horizontal="center" vertical="center" wrapText="1"/>
    </xf>
    <xf numFmtId="171" fontId="21" fillId="7" borderId="41" xfId="4" applyNumberFormat="1" applyFont="1" applyFill="1" applyBorder="1" applyAlignment="1">
      <alignment horizontal="center" vertical="center" wrapText="1"/>
    </xf>
    <xf numFmtId="171" fontId="21" fillId="7" borderId="42" xfId="4" applyNumberFormat="1" applyFont="1" applyFill="1" applyBorder="1" applyAlignment="1">
      <alignment horizontal="center" vertical="center" wrapText="1"/>
    </xf>
    <xf numFmtId="171" fontId="23" fillId="0" borderId="59" xfId="0" applyNumberFormat="1" applyFont="1" applyFill="1" applyBorder="1" applyAlignment="1">
      <alignment horizontal="left" vertical="center"/>
    </xf>
    <xf numFmtId="171" fontId="23" fillId="0" borderId="11" xfId="0" applyNumberFormat="1" applyFont="1" applyFill="1" applyBorder="1" applyAlignment="1">
      <alignment horizontal="left" vertical="center"/>
    </xf>
    <xf numFmtId="171" fontId="21" fillId="0" borderId="10" xfId="0" applyNumberFormat="1" applyFont="1" applyFill="1" applyBorder="1" applyAlignment="1">
      <alignment horizontal="right" vertical="center"/>
    </xf>
    <xf numFmtId="171" fontId="21" fillId="0" borderId="12" xfId="0" applyNumberFormat="1" applyFont="1" applyFill="1" applyBorder="1" applyAlignment="1">
      <alignment horizontal="right" vertical="center"/>
    </xf>
    <xf numFmtId="171" fontId="22" fillId="9" borderId="52" xfId="0" applyNumberFormat="1" applyFont="1" applyFill="1" applyBorder="1" applyAlignment="1">
      <alignment vertical="center" wrapText="1"/>
    </xf>
    <xf numFmtId="0" fontId="20" fillId="9" borderId="41" xfId="0" applyFont="1" applyFill="1" applyBorder="1" applyAlignment="1">
      <alignment vertical="center" wrapText="1"/>
    </xf>
    <xf numFmtId="0" fontId="20" fillId="9" borderId="42" xfId="0" applyFont="1" applyFill="1" applyBorder="1" applyAlignment="1">
      <alignment vertical="center" wrapText="1"/>
    </xf>
    <xf numFmtId="171" fontId="65" fillId="0" borderId="29" xfId="0" applyNumberFormat="1" applyFont="1" applyFill="1" applyBorder="1" applyAlignment="1">
      <alignment horizontal="right" vertical="center"/>
    </xf>
    <xf numFmtId="0" fontId="20" fillId="0" borderId="29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171" fontId="27" fillId="7" borderId="9" xfId="5" applyNumberFormat="1" applyFont="1" applyFill="1" applyBorder="1" applyAlignment="1">
      <alignment horizontal="center" vertical="center"/>
    </xf>
    <xf numFmtId="171" fontId="27" fillId="7" borderId="8" xfId="5" applyNumberFormat="1" applyFont="1" applyFill="1" applyBorder="1" applyAlignment="1">
      <alignment horizontal="center" vertical="center"/>
    </xf>
    <xf numFmtId="171" fontId="27" fillId="7" borderId="17" xfId="5" applyNumberFormat="1" applyFont="1" applyFill="1" applyBorder="1" applyAlignment="1">
      <alignment horizontal="center" vertical="center"/>
    </xf>
    <xf numFmtId="171" fontId="27" fillId="7" borderId="19" xfId="5" applyNumberFormat="1" applyFont="1" applyFill="1" applyBorder="1" applyAlignment="1">
      <alignment horizontal="center" vertical="center"/>
    </xf>
    <xf numFmtId="171" fontId="27" fillId="7" borderId="18" xfId="5" applyNumberFormat="1" applyFont="1" applyFill="1" applyBorder="1" applyAlignment="1">
      <alignment horizontal="center" vertical="center"/>
    </xf>
    <xf numFmtId="171" fontId="21" fillId="0" borderId="0" xfId="0" applyNumberFormat="1" applyFont="1" applyFill="1" applyBorder="1" applyAlignment="1">
      <alignment horizontal="right" vertical="center"/>
    </xf>
    <xf numFmtId="171" fontId="23" fillId="0" borderId="78" xfId="0" applyNumberFormat="1" applyFont="1" applyFill="1" applyBorder="1" applyAlignment="1">
      <alignment vertical="center" wrapText="1"/>
    </xf>
    <xf numFmtId="0" fontId="20" fillId="0" borderId="69" xfId="0" applyFont="1" applyBorder="1" applyAlignment="1">
      <alignment vertical="center" wrapText="1"/>
    </xf>
    <xf numFmtId="0" fontId="20" fillId="0" borderId="70" xfId="0" applyFont="1" applyBorder="1" applyAlignment="1">
      <alignment vertical="center" wrapText="1"/>
    </xf>
    <xf numFmtId="171" fontId="21" fillId="0" borderId="79" xfId="0" applyNumberFormat="1" applyFont="1" applyFill="1" applyBorder="1" applyAlignment="1">
      <alignment horizontal="right" vertical="center"/>
    </xf>
    <xf numFmtId="171" fontId="23" fillId="0" borderId="81" xfId="0" applyNumberFormat="1" applyFont="1" applyFill="1" applyBorder="1" applyAlignment="1">
      <alignment vertical="center" wrapText="1"/>
    </xf>
    <xf numFmtId="0" fontId="20" fillId="0" borderId="82" xfId="0" applyFont="1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171" fontId="26" fillId="0" borderId="29" xfId="0" applyNumberFormat="1" applyFont="1" applyFill="1" applyBorder="1" applyAlignment="1">
      <alignment horizontal="right" vertical="center"/>
    </xf>
    <xf numFmtId="171" fontId="22" fillId="9" borderId="60" xfId="0" applyNumberFormat="1" applyFont="1" applyFill="1" applyBorder="1" applyAlignment="1">
      <alignment horizontal="left" vertical="center"/>
    </xf>
    <xf numFmtId="171" fontId="22" fillId="9" borderId="29" xfId="0" applyNumberFormat="1" applyFont="1" applyFill="1" applyBorder="1" applyAlignment="1">
      <alignment horizontal="left" vertical="center"/>
    </xf>
    <xf numFmtId="171" fontId="22" fillId="9" borderId="16" xfId="0" applyNumberFormat="1" applyFont="1" applyFill="1" applyBorder="1" applyAlignment="1">
      <alignment horizontal="left" vertical="center"/>
    </xf>
    <xf numFmtId="171" fontId="21" fillId="9" borderId="29" xfId="0" applyNumberFormat="1" applyFont="1" applyFill="1" applyBorder="1" applyAlignment="1">
      <alignment horizontal="right" vertical="center"/>
    </xf>
    <xf numFmtId="171" fontId="27" fillId="7" borderId="7" xfId="5" applyNumberFormat="1" applyFont="1" applyFill="1" applyBorder="1" applyAlignment="1">
      <alignment horizontal="center" vertical="center"/>
    </xf>
    <xf numFmtId="171" fontId="23" fillId="0" borderId="12" xfId="0" applyNumberFormat="1" applyFont="1" applyFill="1" applyBorder="1" applyAlignment="1">
      <alignment horizontal="left" vertical="center"/>
    </xf>
    <xf numFmtId="171" fontId="23" fillId="0" borderId="16" xfId="0" applyNumberFormat="1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9" fillId="0" borderId="52" xfId="0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9" fillId="0" borderId="7" xfId="0" applyFont="1" applyFill="1" applyBorder="1" applyAlignment="1">
      <alignment horizontal="center"/>
    </xf>
    <xf numFmtId="0" fontId="69" fillId="0" borderId="8" xfId="0" applyFont="1" applyFill="1" applyBorder="1" applyAlignment="1">
      <alignment horizontal="center"/>
    </xf>
    <xf numFmtId="0" fontId="11" fillId="3" borderId="52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9" fillId="3" borderId="52" xfId="0" applyFont="1" applyFill="1" applyBorder="1" applyAlignment="1">
      <alignment horizontal="center" vertical="center" wrapText="1"/>
    </xf>
    <xf numFmtId="0" fontId="69" fillId="3" borderId="41" xfId="0" applyFont="1" applyFill="1" applyBorder="1" applyAlignment="1">
      <alignment horizontal="center" vertical="center" wrapText="1"/>
    </xf>
    <xf numFmtId="0" fontId="69" fillId="3" borderId="58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69" fillId="0" borderId="17" xfId="0" applyFont="1" applyFill="1" applyBorder="1" applyAlignment="1">
      <alignment horizontal="center"/>
    </xf>
    <xf numFmtId="0" fontId="69" fillId="0" borderId="18" xfId="0" applyFont="1" applyFill="1" applyBorder="1" applyAlignment="1">
      <alignment horizontal="center"/>
    </xf>
    <xf numFmtId="171" fontId="26" fillId="9" borderId="56" xfId="0" applyNumberFormat="1" applyFont="1" applyFill="1" applyBorder="1" applyAlignment="1">
      <alignment horizontal="right" vertical="center"/>
    </xf>
    <xf numFmtId="171" fontId="26" fillId="9" borderId="19" xfId="0" applyNumberFormat="1" applyFont="1" applyFill="1" applyBorder="1" applyAlignment="1">
      <alignment horizontal="right" vertical="center"/>
    </xf>
    <xf numFmtId="171" fontId="4" fillId="6" borderId="20" xfId="0" applyNumberFormat="1" applyFont="1" applyFill="1" applyBorder="1" applyAlignment="1">
      <alignment horizontal="center" vertical="center"/>
    </xf>
    <xf numFmtId="171" fontId="4" fillId="6" borderId="21" xfId="0" applyNumberFormat="1" applyFont="1" applyFill="1" applyBorder="1" applyAlignment="1">
      <alignment horizontal="center" vertical="center"/>
    </xf>
    <xf numFmtId="171" fontId="4" fillId="6" borderId="23" xfId="0" applyNumberFormat="1" applyFont="1" applyFill="1" applyBorder="1" applyAlignment="1">
      <alignment horizontal="center" vertical="center"/>
    </xf>
    <xf numFmtId="171" fontId="9" fillId="9" borderId="55" xfId="0" applyNumberFormat="1" applyFont="1" applyFill="1" applyBorder="1" applyAlignment="1">
      <alignment horizontal="left" vertical="center" wrapText="1"/>
    </xf>
    <xf numFmtId="171" fontId="9" fillId="9" borderId="22" xfId="0" applyNumberFormat="1" applyFont="1" applyFill="1" applyBorder="1" applyAlignment="1">
      <alignment horizontal="left" vertical="center" wrapText="1"/>
    </xf>
    <xf numFmtId="171" fontId="9" fillId="9" borderId="36" xfId="0" applyNumberFormat="1" applyFont="1" applyFill="1" applyBorder="1" applyAlignment="1">
      <alignment horizontal="left" vertical="center" wrapText="1"/>
    </xf>
    <xf numFmtId="171" fontId="26" fillId="6" borderId="56" xfId="0" applyNumberFormat="1" applyFont="1" applyFill="1" applyBorder="1" applyAlignment="1">
      <alignment vertical="center"/>
    </xf>
    <xf numFmtId="171" fontId="26" fillId="6" borderId="19" xfId="0" applyNumberFormat="1" applyFont="1" applyFill="1" applyBorder="1" applyAlignment="1">
      <alignment vertical="center"/>
    </xf>
    <xf numFmtId="171" fontId="26" fillId="9" borderId="20" xfId="0" applyNumberFormat="1" applyFont="1" applyFill="1" applyBorder="1" applyAlignment="1">
      <alignment vertical="center" wrapText="1"/>
    </xf>
    <xf numFmtId="0" fontId="16" fillId="9" borderId="21" xfId="0" applyFont="1" applyFill="1" applyBorder="1" applyAlignment="1">
      <alignment vertical="center" wrapText="1"/>
    </xf>
    <xf numFmtId="0" fontId="16" fillId="9" borderId="23" xfId="0" applyFont="1" applyFill="1" applyBorder="1" applyAlignment="1">
      <alignment vertical="center" wrapText="1"/>
    </xf>
    <xf numFmtId="171" fontId="26" fillId="6" borderId="56" xfId="0" applyNumberFormat="1" applyFont="1" applyFill="1" applyBorder="1" applyAlignment="1">
      <alignment horizontal="center" vertical="center"/>
    </xf>
    <xf numFmtId="171" fontId="26" fillId="6" borderId="19" xfId="0" applyNumberFormat="1" applyFont="1" applyFill="1" applyBorder="1" applyAlignment="1">
      <alignment horizontal="center" vertical="center"/>
    </xf>
    <xf numFmtId="171" fontId="26" fillId="6" borderId="57" xfId="0" applyNumberFormat="1" applyFont="1" applyFill="1" applyBorder="1" applyAlignment="1">
      <alignment horizontal="center" vertical="center"/>
    </xf>
    <xf numFmtId="171" fontId="26" fillId="0" borderId="15" xfId="0" applyNumberFormat="1" applyFont="1" applyBorder="1" applyAlignment="1">
      <alignment horizontal="right" vertical="center"/>
    </xf>
    <xf numFmtId="171" fontId="9" fillId="9" borderId="46" xfId="0" applyNumberFormat="1" applyFont="1" applyFill="1" applyBorder="1" applyAlignment="1">
      <alignment horizontal="left" vertical="center" wrapText="1"/>
    </xf>
    <xf numFmtId="171" fontId="9" fillId="9" borderId="15" xfId="0" applyNumberFormat="1" applyFont="1" applyFill="1" applyBorder="1" applyAlignment="1">
      <alignment horizontal="left" vertical="center" wrapText="1"/>
    </xf>
    <xf numFmtId="171" fontId="9" fillId="9" borderId="30" xfId="0" applyNumberFormat="1" applyFont="1" applyFill="1" applyBorder="1" applyAlignment="1">
      <alignment horizontal="left" vertical="center" wrapText="1"/>
    </xf>
    <xf numFmtId="171" fontId="26" fillId="9" borderId="15" xfId="0" applyNumberFormat="1" applyFont="1" applyFill="1" applyBorder="1" applyAlignment="1">
      <alignment vertical="center"/>
    </xf>
    <xf numFmtId="171" fontId="26" fillId="9" borderId="15" xfId="0" applyNumberFormat="1" applyFont="1" applyFill="1" applyBorder="1" applyAlignment="1">
      <alignment horizontal="right" vertical="center"/>
    </xf>
    <xf numFmtId="171" fontId="8" fillId="0" borderId="46" xfId="0" applyNumberFormat="1" applyFont="1" applyFill="1" applyBorder="1" applyAlignment="1">
      <alignment horizontal="left" vertical="center" wrapText="1"/>
    </xf>
    <xf numFmtId="171" fontId="8" fillId="0" borderId="15" xfId="0" applyNumberFormat="1" applyFont="1" applyFill="1" applyBorder="1" applyAlignment="1">
      <alignment horizontal="left" vertical="center" wrapText="1"/>
    </xf>
    <xf numFmtId="171" fontId="8" fillId="0" borderId="30" xfId="0" applyNumberFormat="1" applyFont="1" applyFill="1" applyBorder="1" applyAlignment="1">
      <alignment horizontal="left" vertical="center" wrapText="1"/>
    </xf>
    <xf numFmtId="171" fontId="26" fillId="0" borderId="15" xfId="0" applyNumberFormat="1" applyFont="1" applyBorder="1" applyAlignment="1">
      <alignment vertical="center"/>
    </xf>
    <xf numFmtId="171" fontId="26" fillId="0" borderId="15" xfId="0" applyNumberFormat="1" applyFont="1" applyFill="1" applyBorder="1" applyAlignment="1">
      <alignment horizontal="right" vertical="center"/>
    </xf>
    <xf numFmtId="171" fontId="8" fillId="0" borderId="46" xfId="0" applyNumberFormat="1" applyFont="1" applyFill="1" applyBorder="1" applyAlignment="1">
      <alignment horizontal="left" vertical="center"/>
    </xf>
    <xf numFmtId="171" fontId="8" fillId="0" borderId="15" xfId="0" applyNumberFormat="1" applyFont="1" applyFill="1" applyBorder="1" applyAlignment="1">
      <alignment horizontal="left" vertical="center"/>
    </xf>
    <xf numFmtId="171" fontId="8" fillId="0" borderId="30" xfId="0" applyNumberFormat="1" applyFont="1" applyFill="1" applyBorder="1" applyAlignment="1">
      <alignment horizontal="left" vertical="center"/>
    </xf>
    <xf numFmtId="171" fontId="26" fillId="2" borderId="28" xfId="0" applyNumberFormat="1" applyFont="1" applyFill="1" applyBorder="1" applyAlignment="1">
      <alignment horizontal="right" vertical="center"/>
    </xf>
    <xf numFmtId="171" fontId="26" fillId="2" borderId="29" xfId="0" applyNumberFormat="1" applyFont="1" applyFill="1" applyBorder="1" applyAlignment="1">
      <alignment horizontal="right" vertical="center"/>
    </xf>
    <xf numFmtId="171" fontId="26" fillId="2" borderId="16" xfId="0" applyNumberFormat="1" applyFont="1" applyFill="1" applyBorder="1" applyAlignment="1">
      <alignment horizontal="right" vertical="center"/>
    </xf>
    <xf numFmtId="171" fontId="26" fillId="2" borderId="15" xfId="0" applyNumberFormat="1" applyFont="1" applyFill="1" applyBorder="1" applyAlignment="1">
      <alignment horizontal="center" vertical="center"/>
    </xf>
    <xf numFmtId="171" fontId="26" fillId="2" borderId="15" xfId="0" applyNumberFormat="1" applyFont="1" applyFill="1" applyBorder="1" applyAlignment="1">
      <alignment vertical="center"/>
    </xf>
    <xf numFmtId="171" fontId="26" fillId="0" borderId="49" xfId="0" applyNumberFormat="1" applyFont="1" applyBorder="1" applyAlignment="1">
      <alignment horizontal="right" vertical="center"/>
    </xf>
    <xf numFmtId="171" fontId="26" fillId="0" borderId="9" xfId="0" applyNumberFormat="1" applyFont="1" applyBorder="1" applyAlignment="1">
      <alignment horizontal="right" vertical="center"/>
    </xf>
    <xf numFmtId="171" fontId="26" fillId="0" borderId="25" xfId="0" applyNumberFormat="1" applyFont="1" applyBorder="1" applyAlignment="1">
      <alignment horizontal="right" vertical="center"/>
    </xf>
    <xf numFmtId="171" fontId="8" fillId="0" borderId="44" xfId="0" applyNumberFormat="1" applyFont="1" applyFill="1" applyBorder="1" applyAlignment="1">
      <alignment horizontal="left" vertical="center" wrapText="1"/>
    </xf>
    <xf numFmtId="171" fontId="8" fillId="0" borderId="25" xfId="0" applyNumberFormat="1" applyFont="1" applyFill="1" applyBorder="1" applyAlignment="1">
      <alignment horizontal="left" vertical="center" wrapText="1"/>
    </xf>
    <xf numFmtId="171" fontId="8" fillId="0" borderId="26" xfId="0" applyNumberFormat="1" applyFont="1" applyFill="1" applyBorder="1" applyAlignment="1">
      <alignment horizontal="left" vertical="center" wrapText="1"/>
    </xf>
    <xf numFmtId="171" fontId="26" fillId="0" borderId="49" xfId="0" applyNumberFormat="1" applyFont="1" applyBorder="1" applyAlignment="1">
      <alignment vertical="center"/>
    </xf>
    <xf numFmtId="171" fontId="26" fillId="0" borderId="9" xfId="0" applyNumberFormat="1" applyFont="1" applyBorder="1" applyAlignment="1">
      <alignment vertical="center"/>
    </xf>
    <xf numFmtId="171" fontId="26" fillId="0" borderId="50" xfId="0" applyNumberFormat="1" applyFont="1" applyBorder="1" applyAlignment="1">
      <alignment vertical="center"/>
    </xf>
    <xf numFmtId="171" fontId="26" fillId="0" borderId="50" xfId="0" applyNumberFormat="1" applyFont="1" applyBorder="1" applyAlignment="1">
      <alignment horizontal="right" vertical="center"/>
    </xf>
    <xf numFmtId="171" fontId="26" fillId="0" borderId="49" xfId="0" applyNumberFormat="1" applyFont="1" applyFill="1" applyBorder="1" applyAlignment="1">
      <alignment horizontal="right" vertical="center"/>
    </xf>
    <xf numFmtId="171" fontId="26" fillId="0" borderId="9" xfId="0" applyNumberFormat="1" applyFont="1" applyFill="1" applyBorder="1" applyAlignment="1">
      <alignment horizontal="right" vertical="center"/>
    </xf>
    <xf numFmtId="171" fontId="26" fillId="0" borderId="50" xfId="0" applyNumberFormat="1" applyFont="1" applyFill="1" applyBorder="1" applyAlignment="1">
      <alignment horizontal="right" vertical="center"/>
    </xf>
    <xf numFmtId="171" fontId="27" fillId="7" borderId="13" xfId="5" applyNumberFormat="1" applyFont="1" applyFill="1" applyBorder="1" applyAlignment="1">
      <alignment horizontal="center" vertical="center" wrapText="1"/>
    </xf>
    <xf numFmtId="171" fontId="27" fillId="7" borderId="0" xfId="5" applyNumberFormat="1" applyFont="1" applyFill="1" applyBorder="1" applyAlignment="1">
      <alignment horizontal="center" vertical="center" wrapText="1"/>
    </xf>
    <xf numFmtId="171" fontId="27" fillId="7" borderId="14" xfId="5" applyNumberFormat="1" applyFont="1" applyFill="1" applyBorder="1" applyAlignment="1">
      <alignment horizontal="center" vertical="center" wrapText="1"/>
    </xf>
    <xf numFmtId="171" fontId="26" fillId="7" borderId="9" xfId="0" applyNumberFormat="1" applyFont="1" applyFill="1" applyBorder="1" applyAlignment="1">
      <alignment horizontal="center" vertical="center"/>
    </xf>
    <xf numFmtId="171" fontId="26" fillId="7" borderId="8" xfId="0" applyNumberFormat="1" applyFont="1" applyFill="1" applyBorder="1" applyAlignment="1">
      <alignment horizontal="center" vertical="center"/>
    </xf>
    <xf numFmtId="171" fontId="26" fillId="7" borderId="0" xfId="0" applyNumberFormat="1" applyFont="1" applyFill="1" applyBorder="1" applyAlignment="1">
      <alignment horizontal="center" vertical="center"/>
    </xf>
    <xf numFmtId="171" fontId="26" fillId="7" borderId="14" xfId="0" applyNumberFormat="1" applyFont="1" applyFill="1" applyBorder="1" applyAlignment="1">
      <alignment horizontal="center" vertical="center"/>
    </xf>
    <xf numFmtId="171" fontId="26" fillId="7" borderId="52" xfId="0" applyNumberFormat="1" applyFont="1" applyFill="1" applyBorder="1" applyAlignment="1">
      <alignment horizontal="center" vertical="center"/>
    </xf>
    <xf numFmtId="171" fontId="26" fillId="7" borderId="41" xfId="0" applyNumberFormat="1" applyFont="1" applyFill="1" applyBorder="1" applyAlignment="1">
      <alignment horizontal="center" vertical="center"/>
    </xf>
    <xf numFmtId="171" fontId="26" fillId="7" borderId="58" xfId="0" applyNumberFormat="1" applyFont="1" applyFill="1" applyBorder="1" applyAlignment="1">
      <alignment horizontal="center" vertical="center"/>
    </xf>
    <xf numFmtId="171" fontId="26" fillId="7" borderId="7" xfId="0" applyNumberFormat="1" applyFont="1" applyFill="1" applyBorder="1" applyAlignment="1">
      <alignment horizontal="center" vertical="center" wrapText="1"/>
    </xf>
    <xf numFmtId="171" fontId="26" fillId="7" borderId="9" xfId="0" applyNumberFormat="1" applyFont="1" applyFill="1" applyBorder="1" applyAlignment="1">
      <alignment horizontal="center" vertical="center" wrapText="1"/>
    </xf>
    <xf numFmtId="171" fontId="26" fillId="7" borderId="13" xfId="0" applyNumberFormat="1" applyFont="1" applyFill="1" applyBorder="1" applyAlignment="1">
      <alignment horizontal="center" vertical="center" wrapText="1"/>
    </xf>
    <xf numFmtId="171" fontId="26" fillId="7" borderId="0" xfId="0" applyNumberFormat="1" applyFont="1" applyFill="1" applyBorder="1" applyAlignment="1">
      <alignment horizontal="center" vertical="center" wrapText="1"/>
    </xf>
    <xf numFmtId="171" fontId="26" fillId="7" borderId="17" xfId="0" applyNumberFormat="1" applyFont="1" applyFill="1" applyBorder="1" applyAlignment="1">
      <alignment horizontal="center" vertical="center" wrapText="1"/>
    </xf>
    <xf numFmtId="171" fontId="26" fillId="7" borderId="19" xfId="0" applyNumberFormat="1" applyFont="1" applyFill="1" applyBorder="1" applyAlignment="1">
      <alignment horizontal="center" vertical="center" wrapText="1"/>
    </xf>
    <xf numFmtId="171" fontId="26" fillId="7" borderId="52" xfId="0" applyNumberFormat="1" applyFont="1" applyFill="1" applyBorder="1" applyAlignment="1">
      <alignment horizontal="center" vertical="center" wrapText="1"/>
    </xf>
    <xf numFmtId="171" fontId="26" fillId="7" borderId="41" xfId="0" applyNumberFormat="1" applyFont="1" applyFill="1" applyBorder="1" applyAlignment="1">
      <alignment horizontal="center" vertical="center" wrapText="1"/>
    </xf>
    <xf numFmtId="171" fontId="26" fillId="7" borderId="58" xfId="0" applyNumberFormat="1" applyFont="1" applyFill="1" applyBorder="1" applyAlignment="1">
      <alignment horizontal="center" vertical="center" wrapText="1"/>
    </xf>
    <xf numFmtId="171" fontId="26" fillId="7" borderId="8" xfId="0" applyNumberFormat="1" applyFont="1" applyFill="1" applyBorder="1" applyAlignment="1">
      <alignment horizontal="center" vertical="center" wrapText="1"/>
    </xf>
    <xf numFmtId="171" fontId="26" fillId="7" borderId="18" xfId="0" applyNumberFormat="1" applyFont="1" applyFill="1" applyBorder="1" applyAlignment="1">
      <alignment horizontal="center" vertical="center" wrapText="1"/>
    </xf>
    <xf numFmtId="171" fontId="26" fillId="7" borderId="7" xfId="0" applyNumberFormat="1" applyFont="1" applyFill="1" applyBorder="1" applyAlignment="1">
      <alignment horizontal="center" vertical="center"/>
    </xf>
    <xf numFmtId="171" fontId="9" fillId="9" borderId="35" xfId="0" applyNumberFormat="1" applyFont="1" applyFill="1" applyBorder="1" applyAlignment="1">
      <alignment horizontal="left" vertical="center" wrapText="1"/>
    </xf>
    <xf numFmtId="171" fontId="9" fillId="9" borderId="63" xfId="0" applyNumberFormat="1" applyFont="1" applyFill="1" applyBorder="1" applyAlignment="1">
      <alignment horizontal="left" vertical="center" wrapText="1"/>
    </xf>
    <xf numFmtId="171" fontId="9" fillId="9" borderId="56" xfId="0" applyNumberFormat="1" applyFont="1" applyFill="1" applyBorder="1" applyAlignment="1">
      <alignment horizontal="left" vertical="center" wrapText="1"/>
    </xf>
    <xf numFmtId="171" fontId="26" fillId="9" borderId="57" xfId="0" applyNumberFormat="1" applyFont="1" applyFill="1" applyBorder="1" applyAlignment="1">
      <alignment horizontal="right" vertical="center"/>
    </xf>
    <xf numFmtId="171" fontId="9" fillId="9" borderId="28" xfId="0" applyNumberFormat="1" applyFont="1" applyFill="1" applyBorder="1" applyAlignment="1">
      <alignment horizontal="left" vertical="center" wrapText="1"/>
    </xf>
    <xf numFmtId="171" fontId="26" fillId="9" borderId="15" xfId="0" applyNumberFormat="1" applyFont="1" applyFill="1" applyBorder="1" applyAlignment="1">
      <alignment horizontal="right"/>
    </xf>
    <xf numFmtId="171" fontId="8" fillId="0" borderId="28" xfId="0" applyNumberFormat="1" applyFont="1" applyFill="1" applyBorder="1" applyAlignment="1">
      <alignment horizontal="left" vertical="center" wrapText="1"/>
    </xf>
    <xf numFmtId="171" fontId="26" fillId="0" borderId="15" xfId="0" applyNumberFormat="1" applyFont="1" applyFill="1" applyBorder="1" applyAlignment="1">
      <alignment horizontal="right"/>
    </xf>
    <xf numFmtId="171" fontId="8" fillId="0" borderId="28" xfId="0" applyNumberFormat="1" applyFont="1" applyFill="1" applyBorder="1" applyAlignment="1">
      <alignment horizontal="left" vertical="center"/>
    </xf>
    <xf numFmtId="171" fontId="8" fillId="0" borderId="53" xfId="0" applyNumberFormat="1" applyFont="1" applyFill="1" applyBorder="1" applyAlignment="1">
      <alignment horizontal="left" vertical="center" wrapText="1"/>
    </xf>
    <xf numFmtId="171" fontId="8" fillId="0" borderId="33" xfId="0" applyNumberFormat="1" applyFont="1" applyFill="1" applyBorder="1" applyAlignment="1">
      <alignment horizontal="left" vertical="center" wrapText="1"/>
    </xf>
    <xf numFmtId="171" fontId="8" fillId="0" borderId="4" xfId="0" applyNumberFormat="1" applyFont="1" applyFill="1" applyBorder="1" applyAlignment="1">
      <alignment horizontal="left" vertical="center" wrapText="1"/>
    </xf>
    <xf numFmtId="171" fontId="26" fillId="0" borderId="28" xfId="0" applyNumberFormat="1" applyFont="1" applyFill="1" applyBorder="1" applyAlignment="1">
      <alignment horizontal="right" vertical="center"/>
    </xf>
    <xf numFmtId="171" fontId="26" fillId="0" borderId="16" xfId="0" applyNumberFormat="1" applyFont="1" applyFill="1" applyBorder="1" applyAlignment="1">
      <alignment horizontal="right" vertical="center"/>
    </xf>
    <xf numFmtId="171" fontId="26" fillId="0" borderId="28" xfId="0" applyNumberFormat="1" applyFont="1" applyBorder="1" applyAlignment="1">
      <alignment horizontal="right" vertical="center"/>
    </xf>
    <xf numFmtId="171" fontId="26" fillId="0" borderId="29" xfId="0" applyNumberFormat="1" applyFont="1" applyBorder="1" applyAlignment="1">
      <alignment horizontal="right" vertical="center"/>
    </xf>
    <xf numFmtId="171" fontId="26" fillId="0" borderId="16" xfId="0" applyNumberFormat="1" applyFont="1" applyBorder="1" applyAlignment="1">
      <alignment horizontal="right" vertical="center"/>
    </xf>
    <xf numFmtId="171" fontId="8" fillId="0" borderId="59" xfId="0" applyNumberFormat="1" applyFont="1" applyFill="1" applyBorder="1" applyAlignment="1">
      <alignment horizontal="left" vertical="center" wrapText="1"/>
    </xf>
    <xf numFmtId="171" fontId="8" fillId="0" borderId="11" xfId="0" applyNumberFormat="1" applyFont="1" applyFill="1" applyBorder="1" applyAlignment="1">
      <alignment horizontal="left" vertical="center" wrapText="1"/>
    </xf>
    <xf numFmtId="171" fontId="26" fillId="0" borderId="10" xfId="0" applyNumberFormat="1" applyFont="1" applyFill="1" applyBorder="1" applyAlignment="1">
      <alignment horizontal="right" vertical="center"/>
    </xf>
    <xf numFmtId="171" fontId="26" fillId="0" borderId="11" xfId="0" applyNumberFormat="1" applyFont="1" applyFill="1" applyBorder="1" applyAlignment="1">
      <alignment horizontal="right" vertical="center"/>
    </xf>
    <xf numFmtId="171" fontId="26" fillId="0" borderId="12" xfId="0" applyNumberFormat="1" applyFont="1" applyFill="1" applyBorder="1" applyAlignment="1">
      <alignment horizontal="right" vertical="center"/>
    </xf>
    <xf numFmtId="171" fontId="26" fillId="0" borderId="10" xfId="0" applyNumberFormat="1" applyFont="1" applyBorder="1" applyAlignment="1">
      <alignment horizontal="right" vertical="center"/>
    </xf>
    <xf numFmtId="171" fontId="26" fillId="0" borderId="11" xfId="0" applyNumberFormat="1" applyFont="1" applyBorder="1" applyAlignment="1">
      <alignment horizontal="right" vertical="center"/>
    </xf>
    <xf numFmtId="171" fontId="26" fillId="0" borderId="12" xfId="0" applyNumberFormat="1" applyFont="1" applyBorder="1" applyAlignment="1">
      <alignment horizontal="right" vertical="center"/>
    </xf>
    <xf numFmtId="171" fontId="26" fillId="0" borderId="10" xfId="0" applyNumberFormat="1" applyFont="1" applyFill="1" applyBorder="1" applyAlignment="1">
      <alignment horizontal="right"/>
    </xf>
    <xf numFmtId="171" fontId="26" fillId="0" borderId="11" xfId="0" applyNumberFormat="1" applyFont="1" applyFill="1" applyBorder="1" applyAlignment="1">
      <alignment horizontal="right"/>
    </xf>
    <xf numFmtId="171" fontId="26" fillId="0" borderId="12" xfId="0" applyNumberFormat="1" applyFont="1" applyFill="1" applyBorder="1" applyAlignment="1">
      <alignment horizontal="right"/>
    </xf>
    <xf numFmtId="171" fontId="26" fillId="7" borderId="71" xfId="0" applyNumberFormat="1" applyFont="1" applyFill="1" applyBorder="1" applyAlignment="1">
      <alignment horizontal="center" vertical="center" wrapText="1"/>
    </xf>
    <xf numFmtId="171" fontId="26" fillId="7" borderId="86" xfId="0" applyNumberFormat="1" applyFont="1" applyFill="1" applyBorder="1" applyAlignment="1">
      <alignment horizontal="center" vertical="center" wrapText="1"/>
    </xf>
    <xf numFmtId="171" fontId="26" fillId="7" borderId="72" xfId="0" applyNumberFormat="1" applyFont="1" applyFill="1" applyBorder="1" applyAlignment="1">
      <alignment horizontal="center" vertical="center" wrapText="1"/>
    </xf>
    <xf numFmtId="171" fontId="26" fillId="7" borderId="73" xfId="0" applyNumberFormat="1" applyFont="1" applyFill="1" applyBorder="1" applyAlignment="1">
      <alignment horizontal="center" vertical="center" wrapText="1"/>
    </xf>
    <xf numFmtId="171" fontId="26" fillId="7" borderId="87" xfId="0" applyNumberFormat="1" applyFont="1" applyFill="1" applyBorder="1" applyAlignment="1">
      <alignment horizontal="center" vertical="center" wrapText="1"/>
    </xf>
    <xf numFmtId="171" fontId="26" fillId="7" borderId="74" xfId="0" applyNumberFormat="1" applyFont="1" applyFill="1" applyBorder="1" applyAlignment="1">
      <alignment horizontal="center" vertical="center" wrapText="1"/>
    </xf>
    <xf numFmtId="171" fontId="21" fillId="10" borderId="0" xfId="0" applyNumberFormat="1" applyFont="1" applyFill="1" applyBorder="1" applyAlignment="1">
      <alignment horizontal="right" vertical="center"/>
    </xf>
    <xf numFmtId="171" fontId="21" fillId="10" borderId="29" xfId="0" applyNumberFormat="1" applyFont="1" applyFill="1" applyBorder="1" applyAlignment="1">
      <alignment horizontal="right" vertical="center"/>
    </xf>
    <xf numFmtId="0" fontId="71" fillId="0" borderId="7" xfId="0" applyFont="1" applyFill="1" applyBorder="1" applyAlignment="1">
      <alignment horizontal="center"/>
    </xf>
    <xf numFmtId="0" fontId="71" fillId="0" borderId="8" xfId="0" applyFont="1" applyFill="1" applyBorder="1" applyAlignment="1">
      <alignment horizontal="center"/>
    </xf>
    <xf numFmtId="0" fontId="71" fillId="0" borderId="52" xfId="0" applyFont="1" applyFill="1" applyBorder="1" applyAlignment="1">
      <alignment horizontal="center"/>
    </xf>
    <xf numFmtId="0" fontId="71" fillId="0" borderId="58" xfId="0" applyFont="1" applyFill="1" applyBorder="1" applyAlignment="1">
      <alignment horizontal="center"/>
    </xf>
    <xf numFmtId="0" fontId="71" fillId="0" borderId="52" xfId="0" applyFont="1" applyFill="1" applyBorder="1" applyAlignment="1">
      <alignment horizontal="center" vertical="center" wrapText="1"/>
    </xf>
    <xf numFmtId="0" fontId="71" fillId="0" borderId="41" xfId="0" applyFont="1" applyFill="1" applyBorder="1" applyAlignment="1">
      <alignment horizontal="center" vertical="center" wrapText="1"/>
    </xf>
    <xf numFmtId="0" fontId="71" fillId="0" borderId="58" xfId="0" applyFont="1" applyFill="1" applyBorder="1" applyAlignment="1">
      <alignment horizontal="center" vertical="center" wrapText="1"/>
    </xf>
    <xf numFmtId="0" fontId="71" fillId="0" borderId="52" xfId="0" applyFont="1" applyFill="1" applyBorder="1" applyAlignment="1">
      <alignment horizontal="center" vertical="center"/>
    </xf>
    <xf numFmtId="0" fontId="71" fillId="0" borderId="41" xfId="0" applyFont="1" applyFill="1" applyBorder="1" applyAlignment="1">
      <alignment horizontal="center" vertical="center"/>
    </xf>
    <xf numFmtId="0" fontId="71" fillId="0" borderId="13" xfId="0" applyFont="1" applyFill="1" applyBorder="1" applyAlignment="1">
      <alignment horizontal="center" vertical="center" wrapText="1"/>
    </xf>
    <xf numFmtId="0" fontId="71" fillId="0" borderId="17" xfId="0" applyFont="1" applyFill="1" applyBorder="1" applyAlignment="1">
      <alignment horizontal="center" vertical="center" wrapText="1"/>
    </xf>
    <xf numFmtId="0" fontId="71" fillId="0" borderId="41" xfId="0" applyFont="1" applyFill="1" applyBorder="1" applyAlignment="1">
      <alignment horizontal="center"/>
    </xf>
    <xf numFmtId="0" fontId="71" fillId="0" borderId="9" xfId="0" applyFont="1" applyFill="1" applyBorder="1" applyAlignment="1">
      <alignment horizontal="center"/>
    </xf>
    <xf numFmtId="0" fontId="71" fillId="0" borderId="24" xfId="0" applyFont="1" applyFill="1" applyBorder="1" applyAlignment="1">
      <alignment horizontal="center" vertical="center"/>
    </xf>
    <xf numFmtId="0" fontId="71" fillId="0" borderId="27" xfId="0" applyFont="1" applyFill="1" applyBorder="1" applyAlignment="1">
      <alignment horizontal="center" vertical="center"/>
    </xf>
    <xf numFmtId="0" fontId="71" fillId="0" borderId="37" xfId="0" applyFont="1" applyFill="1" applyBorder="1" applyAlignment="1">
      <alignment horizontal="center" vertical="center"/>
    </xf>
    <xf numFmtId="0" fontId="71" fillId="0" borderId="7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/>
    </xf>
    <xf numFmtId="0" fontId="71" fillId="0" borderId="8" xfId="0" applyFont="1" applyFill="1" applyBorder="1" applyAlignment="1">
      <alignment horizontal="center" vertical="center"/>
    </xf>
    <xf numFmtId="0" fontId="71" fillId="0" borderId="13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71" fillId="0" borderId="14" xfId="0" applyFont="1" applyFill="1" applyBorder="1" applyAlignment="1">
      <alignment horizontal="center" vertical="center"/>
    </xf>
    <xf numFmtId="0" fontId="71" fillId="0" borderId="17" xfId="0" applyFont="1" applyFill="1" applyBorder="1" applyAlignment="1">
      <alignment horizontal="center" vertical="center"/>
    </xf>
    <xf numFmtId="0" fontId="71" fillId="0" borderId="19" xfId="0" applyFont="1" applyFill="1" applyBorder="1" applyAlignment="1">
      <alignment horizontal="center" vertical="center"/>
    </xf>
    <xf numFmtId="0" fontId="71" fillId="0" borderId="18" xfId="0" applyFont="1" applyFill="1" applyBorder="1" applyAlignment="1">
      <alignment horizontal="center" vertical="center"/>
    </xf>
    <xf numFmtId="0" fontId="71" fillId="0" borderId="13" xfId="0" applyFont="1" applyFill="1" applyBorder="1" applyAlignment="1">
      <alignment horizontal="center"/>
    </xf>
    <xf numFmtId="0" fontId="71" fillId="0" borderId="14" xfId="0" applyFont="1" applyFill="1" applyBorder="1" applyAlignment="1">
      <alignment horizontal="center"/>
    </xf>
    <xf numFmtId="0" fontId="71" fillId="0" borderId="17" xfId="0" applyFont="1" applyFill="1" applyBorder="1" applyAlignment="1">
      <alignment horizontal="center"/>
    </xf>
    <xf numFmtId="0" fontId="71" fillId="0" borderId="18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35" fillId="10" borderId="15" xfId="0" applyNumberFormat="1" applyFont="1" applyFill="1" applyBorder="1" applyAlignment="1">
      <alignment horizontal="center"/>
    </xf>
  </cellXfs>
  <cellStyles count="125">
    <cellStyle name="20% - Énfasis1 2" xfId="67"/>
    <cellStyle name="20% - Énfasis2 2" xfId="68"/>
    <cellStyle name="20% - Énfasis3 2" xfId="69"/>
    <cellStyle name="20% - Énfasis4 2" xfId="70"/>
    <cellStyle name="20% - Énfasis5 2" xfId="71"/>
    <cellStyle name="20% - Énfasis6 2" xfId="72"/>
    <cellStyle name="40% - Énfasis1 2" xfId="73"/>
    <cellStyle name="40% - Énfasis2 2" xfId="74"/>
    <cellStyle name="40% - Énfasis3 2" xfId="75"/>
    <cellStyle name="40% - Énfasis4 2" xfId="76"/>
    <cellStyle name="40% - Énfasis5 2" xfId="77"/>
    <cellStyle name="40% - Énfasis6 2" xfId="78"/>
    <cellStyle name="60% - akcent 1" xfId="11"/>
    <cellStyle name="60% - Énfasis1 2" xfId="79"/>
    <cellStyle name="60% - Énfasis2 2" xfId="80"/>
    <cellStyle name="60% - Énfasis3 2" xfId="81"/>
    <cellStyle name="60% - Énfasis4 2" xfId="82"/>
    <cellStyle name="60% - Énfasis5 2" xfId="83"/>
    <cellStyle name="60% - Énfasis6 2" xfId="84"/>
    <cellStyle name="Advertencia" xfId="85"/>
    <cellStyle name="Calcular" xfId="86"/>
    <cellStyle name="Cálculo 2" xfId="87"/>
    <cellStyle name="Celda comprob." xfId="88"/>
    <cellStyle name="Celda de comprobación 2" xfId="89"/>
    <cellStyle name="Celda vinculada 2" xfId="90"/>
    <cellStyle name="Correcto" xfId="91"/>
    <cellStyle name="Encabez. 1" xfId="92"/>
    <cellStyle name="Encabez. 2" xfId="93"/>
    <cellStyle name="Encabezado 3" xfId="94"/>
    <cellStyle name="Encabezado 4 2" xfId="95"/>
    <cellStyle name="Énfasis1 2" xfId="96"/>
    <cellStyle name="Énfasis2 2" xfId="97"/>
    <cellStyle name="Énfasis3 2" xfId="98"/>
    <cellStyle name="Énfasis4 2" xfId="99"/>
    <cellStyle name="Énfasis5 2" xfId="100"/>
    <cellStyle name="Énfasis6 2" xfId="101"/>
    <cellStyle name="Entrada 2" xfId="102"/>
    <cellStyle name="Explicación" xfId="103"/>
    <cellStyle name="Hipervínculo" xfId="5" builtinId="8"/>
    <cellStyle name="Hipervínculo 2" xfId="12"/>
    <cellStyle name="Hipervínculo 3" xfId="104"/>
    <cellStyle name="Incorrecto 2" xfId="105"/>
    <cellStyle name="Millares" xfId="66" builtinId="3"/>
    <cellStyle name="Millares [0] 2" xfId="33"/>
    <cellStyle name="Millares [0] 3" xfId="106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7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8"/>
    <cellStyle name="Moneda 2" xfId="34"/>
    <cellStyle name="Moneda 2 2" xfId="109"/>
    <cellStyle name="Moneda 3" xfId="110"/>
    <cellStyle name="Neutral 2" xfId="111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2"/>
    <cellStyle name="Normal 2" xfId="6"/>
    <cellStyle name="Normal 2 2" xfId="2"/>
    <cellStyle name="Normal 2 2 2" xfId="18"/>
    <cellStyle name="Normal 2 2 2 2" xfId="19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4" xfId="24"/>
    <cellStyle name="Normal 2 4 2" xfId="25"/>
    <cellStyle name="Normal 2 8" xfId="26"/>
    <cellStyle name="Normal 3" xfId="27"/>
    <cellStyle name="Normal 3 2" xfId="7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3"/>
    <cellStyle name="Nota 2" xfId="114"/>
    <cellStyle name="Notas 2" xfId="115"/>
    <cellStyle name="Porcentaje" xfId="1" builtinId="5"/>
    <cellStyle name="Porcentaje 2" xfId="9"/>
    <cellStyle name="Porcentaje 2 2" xfId="116"/>
    <cellStyle name="Porcentaje 2 3" xfId="117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8"/>
    <cellStyle name="Texto de advertencia 2" xfId="119"/>
    <cellStyle name="Texto explicativo 2" xfId="120"/>
    <cellStyle name="Título 2 2" xfId="121"/>
    <cellStyle name="Título 3 2" xfId="122"/>
    <cellStyle name="Título 4" xfId="123"/>
    <cellStyle name="Total 2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J111"/>
  <sheetViews>
    <sheetView workbookViewId="0">
      <selection activeCell="U92" sqref="U92"/>
    </sheetView>
  </sheetViews>
  <sheetFormatPr baseColWidth="10" defaultRowHeight="15"/>
  <cols>
    <col min="2" max="2" width="28.28515625" customWidth="1"/>
    <col min="3" max="3" width="11.42578125" style="1"/>
    <col min="7" max="9" width="11.42578125" customWidth="1"/>
    <col min="10" max="17" width="11.42578125" hidden="1" customWidth="1"/>
    <col min="18" max="19" width="11.42578125" customWidth="1"/>
    <col min="21" max="21" width="17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47"/>
      <c r="B1" s="482" t="s">
        <v>90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7"/>
      <c r="AH1" s="48" t="s">
        <v>91</v>
      </c>
      <c r="AI1" s="47"/>
      <c r="AJ1" s="47"/>
    </row>
    <row r="2" spans="1:36">
      <c r="A2" s="47"/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7"/>
      <c r="S2" s="47"/>
      <c r="T2" s="47"/>
      <c r="U2" s="47"/>
      <c r="V2" s="47"/>
      <c r="W2" s="47"/>
      <c r="X2" s="47"/>
      <c r="Y2" s="47"/>
      <c r="Z2" s="51"/>
      <c r="AA2" s="47"/>
      <c r="AB2" s="47"/>
      <c r="AC2" s="47"/>
      <c r="AD2" s="51"/>
      <c r="AE2" s="47"/>
      <c r="AF2" s="51" t="s">
        <v>72</v>
      </c>
      <c r="AG2" s="51"/>
      <c r="AH2" s="52"/>
      <c r="AI2" s="47"/>
      <c r="AJ2" s="47"/>
    </row>
    <row r="3" spans="1:36">
      <c r="A3" s="47"/>
      <c r="B3" s="47"/>
      <c r="C3" s="53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>
      <c r="A4" s="47"/>
      <c r="B4" s="54" t="s">
        <v>92</v>
      </c>
      <c r="C4" s="50"/>
      <c r="D4" s="54"/>
      <c r="E4" s="54"/>
      <c r="F4" s="54"/>
      <c r="G4" s="5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>
      <c r="A5" s="47"/>
      <c r="B5" s="55"/>
      <c r="C5" s="56"/>
      <c r="D5" s="57"/>
      <c r="E5" s="54"/>
      <c r="F5" s="54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6">
      <c r="A6" s="47"/>
      <c r="B6" s="58" t="s">
        <v>4</v>
      </c>
      <c r="C6" s="59"/>
      <c r="D6" s="60"/>
      <c r="E6" s="61" t="s">
        <v>73</v>
      </c>
      <c r="F6" s="61"/>
      <c r="G6" s="61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>
      <c r="A7" s="47"/>
      <c r="B7" s="58"/>
      <c r="C7" s="59"/>
      <c r="D7" s="60"/>
      <c r="E7" s="61"/>
      <c r="F7" s="61"/>
      <c r="G7" s="61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</row>
    <row r="8" spans="1:36" ht="24">
      <c r="A8" s="47"/>
      <c r="B8" s="58" t="s">
        <v>93</v>
      </c>
      <c r="C8" s="59"/>
      <c r="D8" s="60"/>
      <c r="E8" s="62" t="s">
        <v>94</v>
      </c>
      <c r="F8" s="62"/>
      <c r="G8" s="62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</row>
    <row r="9" spans="1:36">
      <c r="A9" s="47"/>
      <c r="B9" s="58"/>
      <c r="C9" s="59"/>
      <c r="D9" s="60"/>
      <c r="E9" s="61"/>
      <c r="F9" s="61"/>
      <c r="G9" s="61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1:36" ht="24">
      <c r="A10" s="47"/>
      <c r="B10" s="58" t="s">
        <v>95</v>
      </c>
      <c r="C10" s="59"/>
      <c r="D10" s="60"/>
      <c r="E10" s="62" t="s">
        <v>96</v>
      </c>
      <c r="F10" s="62"/>
      <c r="G10" s="62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6">
      <c r="A11" s="47"/>
      <c r="B11" s="58"/>
      <c r="C11" s="59"/>
      <c r="D11" s="60"/>
      <c r="E11" s="61"/>
      <c r="F11" s="61"/>
      <c r="G11" s="61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6">
      <c r="A12" s="47"/>
      <c r="B12" s="47"/>
      <c r="C12" s="53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1:36" ht="15.75" thickBot="1">
      <c r="A13" s="47"/>
      <c r="B13" s="63" t="s">
        <v>97</v>
      </c>
      <c r="C13" s="64"/>
      <c r="D13" s="63"/>
      <c r="E13" s="63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6">
      <c r="A14" s="47"/>
      <c r="B14" s="483" t="s">
        <v>98</v>
      </c>
      <c r="C14" s="486" t="s">
        <v>99</v>
      </c>
      <c r="D14" s="487" t="s">
        <v>100</v>
      </c>
      <c r="E14" s="486" t="s">
        <v>101</v>
      </c>
      <c r="F14" s="446" t="s">
        <v>102</v>
      </c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47"/>
      <c r="R14" s="490" t="s">
        <v>103</v>
      </c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2"/>
      <c r="AG14" s="472" t="s">
        <v>104</v>
      </c>
      <c r="AH14" s="472" t="s">
        <v>105</v>
      </c>
      <c r="AI14" s="47"/>
      <c r="AJ14" s="47"/>
    </row>
    <row r="15" spans="1:36">
      <c r="A15" s="47"/>
      <c r="B15" s="484"/>
      <c r="C15" s="444"/>
      <c r="D15" s="488"/>
      <c r="E15" s="444"/>
      <c r="F15" s="455" t="s">
        <v>106</v>
      </c>
      <c r="G15" s="466"/>
      <c r="H15" s="466"/>
      <c r="I15" s="467"/>
      <c r="J15" s="446" t="s">
        <v>107</v>
      </c>
      <c r="K15" s="459"/>
      <c r="L15" s="459"/>
      <c r="M15" s="459"/>
      <c r="N15" s="459"/>
      <c r="O15" s="459"/>
      <c r="P15" s="459"/>
      <c r="Q15" s="447"/>
      <c r="R15" s="477" t="s">
        <v>108</v>
      </c>
      <c r="S15" s="478"/>
      <c r="T15" s="478"/>
      <c r="U15" s="478"/>
      <c r="V15" s="478"/>
      <c r="W15" s="478"/>
      <c r="X15" s="478"/>
      <c r="Y15" s="478"/>
      <c r="Z15" s="479"/>
      <c r="AA15" s="477" t="s">
        <v>109</v>
      </c>
      <c r="AB15" s="478"/>
      <c r="AC15" s="478"/>
      <c r="AD15" s="478"/>
      <c r="AE15" s="479"/>
      <c r="AF15" s="472" t="s">
        <v>110</v>
      </c>
      <c r="AG15" s="473"/>
      <c r="AH15" s="473"/>
      <c r="AI15" s="47"/>
      <c r="AJ15" s="47"/>
    </row>
    <row r="16" spans="1:36">
      <c r="A16" s="47"/>
      <c r="B16" s="484"/>
      <c r="C16" s="444"/>
      <c r="D16" s="488"/>
      <c r="E16" s="444"/>
      <c r="F16" s="456"/>
      <c r="G16" s="475"/>
      <c r="H16" s="475"/>
      <c r="I16" s="476"/>
      <c r="J16" s="441" t="s">
        <v>56</v>
      </c>
      <c r="K16" s="458"/>
      <c r="L16" s="458"/>
      <c r="M16" s="458"/>
      <c r="N16" s="442"/>
      <c r="O16" s="446" t="s">
        <v>57</v>
      </c>
      <c r="P16" s="459"/>
      <c r="Q16" s="443" t="s">
        <v>58</v>
      </c>
      <c r="R16" s="493" t="s">
        <v>111</v>
      </c>
      <c r="S16" s="494"/>
      <c r="T16" s="494"/>
      <c r="U16" s="494"/>
      <c r="V16" s="494"/>
      <c r="W16" s="495"/>
      <c r="X16" s="480" t="s">
        <v>112</v>
      </c>
      <c r="Y16" s="481"/>
      <c r="Z16" s="443" t="s">
        <v>113</v>
      </c>
      <c r="AA16" s="66" t="s">
        <v>111</v>
      </c>
      <c r="AB16" s="67"/>
      <c r="AC16" s="480" t="s">
        <v>112</v>
      </c>
      <c r="AD16" s="481"/>
      <c r="AE16" s="472" t="s">
        <v>114</v>
      </c>
      <c r="AF16" s="473"/>
      <c r="AG16" s="473"/>
      <c r="AH16" s="473"/>
      <c r="AI16" s="47"/>
      <c r="AJ16" s="47"/>
    </row>
    <row r="17" spans="1:36">
      <c r="A17" s="47"/>
      <c r="B17" s="484"/>
      <c r="C17" s="444"/>
      <c r="D17" s="488"/>
      <c r="E17" s="444"/>
      <c r="F17" s="457"/>
      <c r="G17" s="468"/>
      <c r="H17" s="468"/>
      <c r="I17" s="469"/>
      <c r="J17" s="443" t="s">
        <v>59</v>
      </c>
      <c r="K17" s="443" t="s">
        <v>60</v>
      </c>
      <c r="L17" s="472" t="s">
        <v>61</v>
      </c>
      <c r="M17" s="472" t="s">
        <v>62</v>
      </c>
      <c r="N17" s="472" t="s">
        <v>63</v>
      </c>
      <c r="O17" s="472" t="s">
        <v>64</v>
      </c>
      <c r="P17" s="496" t="s">
        <v>65</v>
      </c>
      <c r="Q17" s="444"/>
      <c r="R17" s="480" t="s">
        <v>115</v>
      </c>
      <c r="S17" s="481"/>
      <c r="T17" s="480" t="s">
        <v>116</v>
      </c>
      <c r="U17" s="481"/>
      <c r="V17" s="446" t="s">
        <v>117</v>
      </c>
      <c r="W17" s="447"/>
      <c r="X17" s="450" t="s">
        <v>117</v>
      </c>
      <c r="Y17" s="451"/>
      <c r="Z17" s="444"/>
      <c r="AA17" s="443" t="s">
        <v>0</v>
      </c>
      <c r="AB17" s="443" t="s">
        <v>1</v>
      </c>
      <c r="AC17" s="443" t="s">
        <v>0</v>
      </c>
      <c r="AD17" s="443" t="s">
        <v>1</v>
      </c>
      <c r="AE17" s="473"/>
      <c r="AF17" s="473"/>
      <c r="AG17" s="473"/>
      <c r="AH17" s="473"/>
      <c r="AI17" s="47"/>
      <c r="AJ17" s="47"/>
    </row>
    <row r="18" spans="1:36" ht="56.25">
      <c r="A18" s="47"/>
      <c r="B18" s="485"/>
      <c r="C18" s="445"/>
      <c r="D18" s="489"/>
      <c r="E18" s="445"/>
      <c r="F18" s="251" t="s">
        <v>118</v>
      </c>
      <c r="G18" s="251" t="s">
        <v>119</v>
      </c>
      <c r="H18" s="251" t="s">
        <v>120</v>
      </c>
      <c r="I18" s="251" t="s">
        <v>121</v>
      </c>
      <c r="J18" s="445"/>
      <c r="K18" s="445"/>
      <c r="L18" s="474"/>
      <c r="M18" s="474"/>
      <c r="N18" s="474"/>
      <c r="O18" s="474"/>
      <c r="P18" s="497"/>
      <c r="Q18" s="445"/>
      <c r="R18" s="68" t="s">
        <v>0</v>
      </c>
      <c r="S18" s="68" t="s">
        <v>1</v>
      </c>
      <c r="T18" s="68" t="s">
        <v>0</v>
      </c>
      <c r="U18" s="68" t="s">
        <v>1</v>
      </c>
      <c r="V18" s="250" t="s">
        <v>0</v>
      </c>
      <c r="W18" s="251" t="s">
        <v>1</v>
      </c>
      <c r="X18" s="250" t="s">
        <v>0</v>
      </c>
      <c r="Y18" s="251" t="s">
        <v>1</v>
      </c>
      <c r="Z18" s="445"/>
      <c r="AA18" s="445"/>
      <c r="AB18" s="445"/>
      <c r="AC18" s="445"/>
      <c r="AD18" s="445"/>
      <c r="AE18" s="474"/>
      <c r="AF18" s="474"/>
      <c r="AG18" s="474"/>
      <c r="AH18" s="474"/>
      <c r="AI18" s="47"/>
      <c r="AJ18" s="47"/>
    </row>
    <row r="19" spans="1:36">
      <c r="A19" s="47"/>
      <c r="B19" s="124" t="s">
        <v>122</v>
      </c>
      <c r="C19" s="253" t="s">
        <v>123</v>
      </c>
      <c r="D19" s="69" t="s">
        <v>124</v>
      </c>
      <c r="E19" s="70" t="s">
        <v>125</v>
      </c>
      <c r="F19" s="70" t="s">
        <v>126</v>
      </c>
      <c r="G19" s="70" t="s">
        <v>127</v>
      </c>
      <c r="H19" s="70" t="s">
        <v>128</v>
      </c>
      <c r="I19" s="70" t="s">
        <v>129</v>
      </c>
      <c r="J19" s="70" t="s">
        <v>130</v>
      </c>
      <c r="K19" s="70" t="s">
        <v>131</v>
      </c>
      <c r="L19" s="70" t="s">
        <v>132</v>
      </c>
      <c r="M19" s="70" t="s">
        <v>133</v>
      </c>
      <c r="N19" s="70" t="s">
        <v>134</v>
      </c>
      <c r="O19" s="70" t="s">
        <v>135</v>
      </c>
      <c r="P19" s="70" t="s">
        <v>136</v>
      </c>
      <c r="Q19" s="70" t="s">
        <v>137</v>
      </c>
      <c r="R19" s="71" t="s">
        <v>138</v>
      </c>
      <c r="S19" s="71" t="s">
        <v>139</v>
      </c>
      <c r="T19" s="70" t="s">
        <v>140</v>
      </c>
      <c r="U19" s="70" t="s">
        <v>141</v>
      </c>
      <c r="V19" s="70" t="s">
        <v>142</v>
      </c>
      <c r="W19" s="70" t="s">
        <v>143</v>
      </c>
      <c r="X19" s="70" t="s">
        <v>144</v>
      </c>
      <c r="Y19" s="70" t="s">
        <v>145</v>
      </c>
      <c r="Z19" s="70" t="s">
        <v>146</v>
      </c>
      <c r="AA19" s="70" t="s">
        <v>147</v>
      </c>
      <c r="AB19" s="70" t="s">
        <v>148</v>
      </c>
      <c r="AC19" s="70" t="s">
        <v>149</v>
      </c>
      <c r="AD19" s="70" t="s">
        <v>150</v>
      </c>
      <c r="AE19" s="70" t="s">
        <v>151</v>
      </c>
      <c r="AF19" s="70" t="s">
        <v>152</v>
      </c>
      <c r="AG19" s="70" t="s">
        <v>153</v>
      </c>
      <c r="AH19" s="70" t="s">
        <v>154</v>
      </c>
      <c r="AI19" s="47"/>
      <c r="AJ19" s="47"/>
    </row>
    <row r="20" spans="1:36" hidden="1">
      <c r="A20" s="47"/>
      <c r="B20" s="125" t="e">
        <f>+#REF!</f>
        <v>#REF!</v>
      </c>
      <c r="C20" s="125"/>
      <c r="D20" s="71"/>
      <c r="E20" s="71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1"/>
      <c r="AG20" s="71"/>
      <c r="AH20" s="68"/>
      <c r="AI20" s="47"/>
      <c r="AJ20" s="47"/>
    </row>
    <row r="21" spans="1:36" hidden="1">
      <c r="A21" s="47"/>
      <c r="B21" s="125" t="e">
        <f>+#REF!</f>
        <v>#REF!</v>
      </c>
      <c r="C21" s="125"/>
      <c r="D21" s="71"/>
      <c r="E21" s="71"/>
      <c r="F21" s="72"/>
      <c r="G21" s="68"/>
      <c r="H21" s="71"/>
      <c r="I21" s="71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71"/>
      <c r="AG21" s="71"/>
      <c r="AH21" s="68"/>
      <c r="AI21" s="47"/>
      <c r="AJ21" s="47"/>
    </row>
    <row r="22" spans="1:36" hidden="1">
      <c r="A22" s="47"/>
      <c r="B22" s="125" t="e">
        <f>+#REF!</f>
        <v>#REF!</v>
      </c>
      <c r="C22" s="125"/>
      <c r="D22" s="71"/>
      <c r="E22" s="71"/>
      <c r="F22" s="72"/>
      <c r="G22" s="68"/>
      <c r="H22" s="71"/>
      <c r="I22" s="71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71"/>
      <c r="AG22" s="71"/>
      <c r="AH22" s="68"/>
      <c r="AI22" s="47"/>
      <c r="AJ22" s="47"/>
    </row>
    <row r="23" spans="1:36" hidden="1">
      <c r="A23" s="47"/>
      <c r="B23" s="125" t="e">
        <f>+#REF!</f>
        <v>#REF!</v>
      </c>
      <c r="C23" s="125"/>
      <c r="D23" s="71"/>
      <c r="E23" s="71"/>
      <c r="F23" s="72"/>
      <c r="G23" s="68"/>
      <c r="H23" s="71"/>
      <c r="I23" s="71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71"/>
      <c r="AG23" s="71"/>
      <c r="AH23" s="68"/>
      <c r="AI23" s="47"/>
      <c r="AJ23" s="47"/>
    </row>
    <row r="24" spans="1:36" hidden="1">
      <c r="A24" s="47"/>
      <c r="B24" s="125" t="e">
        <f>+#REF!</f>
        <v>#REF!</v>
      </c>
      <c r="C24" s="125"/>
      <c r="D24" s="71"/>
      <c r="E24" s="71"/>
      <c r="F24" s="72"/>
      <c r="G24" s="68"/>
      <c r="H24" s="71"/>
      <c r="I24" s="71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71"/>
      <c r="AG24" s="71"/>
      <c r="AH24" s="68"/>
      <c r="AI24" s="47"/>
      <c r="AJ24" s="47"/>
    </row>
    <row r="25" spans="1:36" hidden="1">
      <c r="A25" s="47"/>
      <c r="B25" s="125" t="e">
        <f>+#REF!</f>
        <v>#REF!</v>
      </c>
      <c r="C25" s="125"/>
      <c r="D25" s="71"/>
      <c r="E25" s="71"/>
      <c r="F25" s="72"/>
      <c r="G25" s="68"/>
      <c r="H25" s="71"/>
      <c r="I25" s="71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71"/>
      <c r="AG25" s="71"/>
      <c r="AH25" s="68"/>
      <c r="AI25" s="47"/>
      <c r="AJ25" s="47"/>
    </row>
    <row r="26" spans="1:36" hidden="1">
      <c r="A26" s="47"/>
      <c r="B26" s="125" t="e">
        <f>+#REF!</f>
        <v>#REF!</v>
      </c>
      <c r="C26" s="125"/>
      <c r="D26" s="71"/>
      <c r="E26" s="71"/>
      <c r="F26" s="72"/>
      <c r="G26" s="68"/>
      <c r="H26" s="71"/>
      <c r="I26" s="71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71"/>
      <c r="AG26" s="71"/>
      <c r="AH26" s="68"/>
      <c r="AI26" s="47"/>
      <c r="AJ26" s="47"/>
    </row>
    <row r="27" spans="1:36" hidden="1">
      <c r="A27" s="47"/>
      <c r="B27" s="125" t="e">
        <f>+#REF!</f>
        <v>#REF!</v>
      </c>
      <c r="C27" s="125"/>
      <c r="D27" s="71"/>
      <c r="E27" s="71"/>
      <c r="F27" s="72"/>
      <c r="G27" s="68"/>
      <c r="H27" s="71"/>
      <c r="I27" s="71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71"/>
      <c r="AG27" s="71"/>
      <c r="AH27" s="68"/>
      <c r="AI27" s="47"/>
      <c r="AJ27" s="47"/>
    </row>
    <row r="28" spans="1:36" hidden="1">
      <c r="A28" s="47"/>
      <c r="B28" s="125" t="e">
        <f>+#REF!</f>
        <v>#REF!</v>
      </c>
      <c r="C28" s="125"/>
      <c r="D28" s="71"/>
      <c r="E28" s="71"/>
      <c r="F28" s="72"/>
      <c r="G28" s="68"/>
      <c r="H28" s="71"/>
      <c r="I28" s="71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71"/>
      <c r="AG28" s="71"/>
      <c r="AH28" s="68"/>
      <c r="AI28" s="47"/>
      <c r="AJ28" s="47"/>
    </row>
    <row r="29" spans="1:36" hidden="1">
      <c r="A29" s="47"/>
      <c r="B29" s="125" t="e">
        <f>+#REF!</f>
        <v>#REF!</v>
      </c>
      <c r="C29" s="125"/>
      <c r="D29" s="71"/>
      <c r="E29" s="71"/>
      <c r="F29" s="72"/>
      <c r="G29" s="68"/>
      <c r="H29" s="71"/>
      <c r="I29" s="71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71"/>
      <c r="AG29" s="71"/>
      <c r="AH29" s="68"/>
      <c r="AI29" s="47"/>
      <c r="AJ29" s="47"/>
    </row>
    <row r="30" spans="1:36" hidden="1">
      <c r="A30" s="47"/>
      <c r="B30" s="125" t="e">
        <f>+#REF!</f>
        <v>#REF!</v>
      </c>
      <c r="C30" s="125"/>
      <c r="D30" s="71"/>
      <c r="E30" s="71"/>
      <c r="F30" s="72"/>
      <c r="G30" s="68"/>
      <c r="H30" s="71"/>
      <c r="I30" s="71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71"/>
      <c r="AG30" s="71"/>
      <c r="AH30" s="68"/>
      <c r="AI30" s="47"/>
      <c r="AJ30" s="47"/>
    </row>
    <row r="31" spans="1:36" hidden="1">
      <c r="A31" s="47"/>
      <c r="B31" s="125" t="e">
        <f>+#REF!</f>
        <v>#REF!</v>
      </c>
      <c r="C31" s="125"/>
      <c r="D31" s="71"/>
      <c r="E31" s="71"/>
      <c r="F31" s="72"/>
      <c r="G31" s="68"/>
      <c r="H31" s="71"/>
      <c r="I31" s="71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71"/>
      <c r="AG31" s="71"/>
      <c r="AH31" s="68"/>
      <c r="AI31" s="47"/>
      <c r="AJ31" s="47"/>
    </row>
    <row r="32" spans="1:36" hidden="1">
      <c r="A32" s="47"/>
      <c r="B32" s="125" t="e">
        <f>+#REF!</f>
        <v>#REF!</v>
      </c>
      <c r="C32" s="125"/>
      <c r="D32" s="71"/>
      <c r="E32" s="71"/>
      <c r="F32" s="72"/>
      <c r="G32" s="68"/>
      <c r="H32" s="71"/>
      <c r="I32" s="71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71"/>
      <c r="AG32" s="71"/>
      <c r="AH32" s="68"/>
      <c r="AI32" s="47"/>
      <c r="AJ32" s="47"/>
    </row>
    <row r="33" spans="1:36" hidden="1">
      <c r="A33" s="47"/>
      <c r="B33" s="125" t="e">
        <f>+#REF!</f>
        <v>#REF!</v>
      </c>
      <c r="C33" s="125"/>
      <c r="D33" s="71"/>
      <c r="E33" s="71"/>
      <c r="F33" s="72"/>
      <c r="G33" s="68"/>
      <c r="H33" s="71"/>
      <c r="I33" s="71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71"/>
      <c r="AG33" s="71"/>
      <c r="AH33" s="68"/>
      <c r="AI33" s="47"/>
      <c r="AJ33" s="47"/>
    </row>
    <row r="34" spans="1:36" hidden="1">
      <c r="A34" s="47"/>
      <c r="B34" s="125" t="e">
        <f>+#REF!</f>
        <v>#REF!</v>
      </c>
      <c r="C34" s="125"/>
      <c r="D34" s="71"/>
      <c r="E34" s="71"/>
      <c r="F34" s="72"/>
      <c r="G34" s="68"/>
      <c r="H34" s="71"/>
      <c r="I34" s="71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71"/>
      <c r="AG34" s="71"/>
      <c r="AH34" s="68"/>
      <c r="AI34" s="47"/>
      <c r="AJ34" s="47"/>
    </row>
    <row r="35" spans="1:36" hidden="1">
      <c r="A35" s="47"/>
      <c r="B35" s="125" t="e">
        <f>+#REF!</f>
        <v>#REF!</v>
      </c>
      <c r="C35" s="125"/>
      <c r="D35" s="71"/>
      <c r="E35" s="71"/>
      <c r="F35" s="72"/>
      <c r="G35" s="68"/>
      <c r="H35" s="71"/>
      <c r="I35" s="71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71"/>
      <c r="AG35" s="71"/>
      <c r="AH35" s="68"/>
      <c r="AI35" s="47"/>
      <c r="AJ35" s="47"/>
    </row>
    <row r="36" spans="1:36" hidden="1">
      <c r="A36" s="47"/>
      <c r="B36" s="125" t="e">
        <f>+#REF!</f>
        <v>#REF!</v>
      </c>
      <c r="C36" s="125"/>
      <c r="D36" s="71"/>
      <c r="E36" s="71"/>
      <c r="F36" s="72"/>
      <c r="G36" s="68"/>
      <c r="H36" s="71"/>
      <c r="I36" s="71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71"/>
      <c r="AG36" s="71"/>
      <c r="AH36" s="68"/>
      <c r="AI36" s="47"/>
      <c r="AJ36" s="47"/>
    </row>
    <row r="37" spans="1:36" hidden="1">
      <c r="A37" s="47"/>
      <c r="B37" s="125" t="e">
        <f>+#REF!</f>
        <v>#REF!</v>
      </c>
      <c r="C37" s="125"/>
      <c r="D37" s="71"/>
      <c r="E37" s="71"/>
      <c r="F37" s="72"/>
      <c r="G37" s="68"/>
      <c r="H37" s="71"/>
      <c r="I37" s="71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71"/>
      <c r="AG37" s="71"/>
      <c r="AH37" s="68"/>
      <c r="AI37" s="47"/>
      <c r="AJ37" s="47"/>
    </row>
    <row r="38" spans="1:36" hidden="1">
      <c r="A38" s="47"/>
      <c r="B38" s="125" t="e">
        <f>+#REF!</f>
        <v>#REF!</v>
      </c>
      <c r="C38" s="125"/>
      <c r="D38" s="71"/>
      <c r="E38" s="71"/>
      <c r="F38" s="72"/>
      <c r="G38" s="68"/>
      <c r="H38" s="71"/>
      <c r="I38" s="128">
        <f>+'retiros at2022 '!J12</f>
        <v>0</v>
      </c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71"/>
      <c r="AG38" s="71"/>
      <c r="AH38" s="68"/>
      <c r="AI38" s="47"/>
      <c r="AJ38" s="47"/>
    </row>
    <row r="39" spans="1:36" hidden="1">
      <c r="A39" s="47"/>
      <c r="B39" s="125" t="e">
        <f>+#REF!</f>
        <v>#REF!</v>
      </c>
      <c r="C39" s="125"/>
      <c r="D39" s="71"/>
      <c r="E39" s="71"/>
      <c r="F39" s="72"/>
      <c r="G39" s="68"/>
      <c r="H39" s="71"/>
      <c r="I39" s="71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71"/>
      <c r="AG39" s="71"/>
      <c r="AH39" s="68"/>
      <c r="AI39" s="47"/>
      <c r="AJ39" s="47"/>
    </row>
    <row r="40" spans="1:36" hidden="1">
      <c r="A40" s="47"/>
      <c r="B40" s="125" t="e">
        <f>+#REF!</f>
        <v>#REF!</v>
      </c>
      <c r="C40" s="125"/>
      <c r="D40" s="71"/>
      <c r="E40" s="71"/>
      <c r="F40" s="72"/>
      <c r="G40" s="68"/>
      <c r="H40" s="71"/>
      <c r="I40" s="71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71"/>
      <c r="AG40" s="71"/>
      <c r="AH40" s="68"/>
      <c r="AI40" s="47"/>
      <c r="AJ40" s="47"/>
    </row>
    <row r="41" spans="1:36" hidden="1">
      <c r="A41" s="47"/>
      <c r="B41" s="125" t="e">
        <f>+#REF!</f>
        <v>#REF!</v>
      </c>
      <c r="C41" s="125"/>
      <c r="D41" s="71"/>
      <c r="E41" s="71"/>
      <c r="F41" s="72"/>
      <c r="G41" s="68"/>
      <c r="H41" s="71"/>
      <c r="I41" s="71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71"/>
      <c r="AG41" s="71"/>
      <c r="AH41" s="68"/>
      <c r="AI41" s="47"/>
      <c r="AJ41" s="47"/>
    </row>
    <row r="42" spans="1:36" hidden="1">
      <c r="A42" s="47"/>
      <c r="B42" s="125" t="e">
        <f>+#REF!</f>
        <v>#REF!</v>
      </c>
      <c r="C42" s="125"/>
      <c r="D42" s="71"/>
      <c r="E42" s="71"/>
      <c r="F42" s="72"/>
      <c r="G42" s="68"/>
      <c r="H42" s="71"/>
      <c r="I42" s="71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71"/>
      <c r="AG42" s="71"/>
      <c r="AH42" s="68"/>
      <c r="AI42" s="47"/>
      <c r="AJ42" s="47"/>
    </row>
    <row r="43" spans="1:36" hidden="1">
      <c r="A43" s="47"/>
      <c r="B43" s="125" t="e">
        <f>+#REF!</f>
        <v>#REF!</v>
      </c>
      <c r="C43" s="125"/>
      <c r="D43" s="71"/>
      <c r="E43" s="71"/>
      <c r="F43" s="72"/>
      <c r="G43" s="68"/>
      <c r="H43" s="71"/>
      <c r="I43" s="71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71"/>
      <c r="AG43" s="71"/>
      <c r="AH43" s="68"/>
      <c r="AI43" s="47"/>
      <c r="AJ43" s="47"/>
    </row>
    <row r="44" spans="1:36" hidden="1">
      <c r="A44" s="47"/>
      <c r="B44" s="125" t="e">
        <f>+#REF!</f>
        <v>#REF!</v>
      </c>
      <c r="C44" s="125"/>
      <c r="D44" s="71"/>
      <c r="E44" s="71"/>
      <c r="F44" s="72"/>
      <c r="G44" s="68"/>
      <c r="H44" s="71"/>
      <c r="I44" s="71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71"/>
      <c r="AG44" s="71"/>
      <c r="AH44" s="68"/>
      <c r="AI44" s="47"/>
      <c r="AJ44" s="47"/>
    </row>
    <row r="45" spans="1:36" hidden="1">
      <c r="A45" s="47"/>
      <c r="B45" s="125" t="e">
        <f>+#REF!</f>
        <v>#REF!</v>
      </c>
      <c r="C45" s="125"/>
      <c r="D45" s="71"/>
      <c r="E45" s="71"/>
      <c r="F45" s="72"/>
      <c r="G45" s="68"/>
      <c r="H45" s="71"/>
      <c r="I45" s="71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71"/>
      <c r="AG45" s="71"/>
      <c r="AH45" s="68"/>
      <c r="AI45" s="47"/>
      <c r="AJ45" s="47"/>
    </row>
    <row r="46" spans="1:36" hidden="1">
      <c r="A46" s="47"/>
      <c r="B46" s="125" t="e">
        <f>+#REF!</f>
        <v>#REF!</v>
      </c>
      <c r="C46" s="125"/>
      <c r="D46" s="71"/>
      <c r="E46" s="71"/>
      <c r="F46" s="72"/>
      <c r="G46" s="68"/>
      <c r="H46" s="71"/>
      <c r="I46" s="71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71"/>
      <c r="AG46" s="71"/>
      <c r="AH46" s="68"/>
      <c r="AI46" s="47"/>
      <c r="AJ46" s="47"/>
    </row>
    <row r="47" spans="1:36" hidden="1">
      <c r="A47" s="47"/>
      <c r="B47" s="125" t="e">
        <f>+#REF!</f>
        <v>#REF!</v>
      </c>
      <c r="C47" s="125"/>
      <c r="D47" s="71"/>
      <c r="E47" s="71"/>
      <c r="F47" s="72"/>
      <c r="G47" s="68"/>
      <c r="H47" s="71"/>
      <c r="I47" s="71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71"/>
      <c r="AG47" s="71"/>
      <c r="AH47" s="68"/>
      <c r="AI47" s="47"/>
      <c r="AJ47" s="47"/>
    </row>
    <row r="48" spans="1:36" hidden="1">
      <c r="A48" s="47"/>
      <c r="B48" s="125" t="e">
        <f>+#REF!</f>
        <v>#REF!</v>
      </c>
      <c r="C48" s="125"/>
      <c r="D48" s="71"/>
      <c r="E48" s="71"/>
      <c r="F48" s="72"/>
      <c r="G48" s="68"/>
      <c r="H48" s="71"/>
      <c r="I48" s="71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71"/>
      <c r="AG48" s="71"/>
      <c r="AH48" s="68"/>
      <c r="AI48" s="47"/>
      <c r="AJ48" s="47"/>
    </row>
    <row r="49" spans="1:36" hidden="1">
      <c r="A49" s="47"/>
      <c r="B49" s="125" t="e">
        <f>+#REF!</f>
        <v>#REF!</v>
      </c>
      <c r="C49" s="125"/>
      <c r="D49" s="71"/>
      <c r="E49" s="71"/>
      <c r="F49" s="72"/>
      <c r="G49" s="68"/>
      <c r="H49" s="71"/>
      <c r="I49" s="71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71"/>
      <c r="AG49" s="71"/>
      <c r="AH49" s="68"/>
      <c r="AI49" s="47"/>
      <c r="AJ49" s="47"/>
    </row>
    <row r="50" spans="1:36" hidden="1">
      <c r="A50" s="47"/>
      <c r="B50" s="125" t="e">
        <f>+#REF!</f>
        <v>#REF!</v>
      </c>
      <c r="C50" s="125"/>
      <c r="D50" s="71"/>
      <c r="E50" s="71"/>
      <c r="F50" s="72"/>
      <c r="G50" s="68"/>
      <c r="H50" s="71"/>
      <c r="I50" s="71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71"/>
      <c r="AG50" s="71"/>
      <c r="AH50" s="68"/>
      <c r="AI50" s="47"/>
      <c r="AJ50" s="47"/>
    </row>
    <row r="51" spans="1:36" hidden="1">
      <c r="A51" s="47"/>
      <c r="B51" s="125" t="e">
        <f>+#REF!</f>
        <v>#REF!</v>
      </c>
      <c r="C51" s="125"/>
      <c r="D51" s="71"/>
      <c r="E51" s="71"/>
      <c r="F51" s="72"/>
      <c r="G51" s="68"/>
      <c r="H51" s="71"/>
      <c r="I51" s="71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71"/>
      <c r="AG51" s="71"/>
      <c r="AH51" s="68"/>
      <c r="AI51" s="47"/>
      <c r="AJ51" s="47"/>
    </row>
    <row r="52" spans="1:36" hidden="1">
      <c r="A52" s="47"/>
      <c r="B52" s="125" t="e">
        <f>+#REF!</f>
        <v>#REF!</v>
      </c>
      <c r="C52" s="125"/>
      <c r="D52" s="71"/>
      <c r="E52" s="71"/>
      <c r="F52" s="72"/>
      <c r="G52" s="68"/>
      <c r="H52" s="71"/>
      <c r="I52" s="71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71"/>
      <c r="AG52" s="71"/>
      <c r="AH52" s="68"/>
      <c r="AI52" s="47"/>
      <c r="AJ52" s="47"/>
    </row>
    <row r="53" spans="1:36" hidden="1">
      <c r="A53" s="47"/>
      <c r="B53" s="125" t="e">
        <f>+#REF!</f>
        <v>#REF!</v>
      </c>
      <c r="C53" s="125"/>
      <c r="D53" s="71"/>
      <c r="E53" s="71"/>
      <c r="F53" s="72"/>
      <c r="G53" s="68"/>
      <c r="H53" s="71"/>
      <c r="I53" s="71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71"/>
      <c r="AG53" s="71"/>
      <c r="AH53" s="68"/>
      <c r="AI53" s="47"/>
      <c r="AJ53" s="47"/>
    </row>
    <row r="54" spans="1:36" hidden="1">
      <c r="A54" s="47"/>
      <c r="B54" s="125" t="e">
        <f>+#REF!</f>
        <v>#REF!</v>
      </c>
      <c r="C54" s="125"/>
      <c r="D54" s="71"/>
      <c r="E54" s="71"/>
      <c r="F54" s="72"/>
      <c r="G54" s="68"/>
      <c r="H54" s="71"/>
      <c r="I54" s="71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71"/>
      <c r="AG54" s="71"/>
      <c r="AH54" s="68"/>
      <c r="AI54" s="47"/>
      <c r="AJ54" s="47"/>
    </row>
    <row r="55" spans="1:36" hidden="1">
      <c r="A55" s="47"/>
      <c r="B55" s="125" t="e">
        <f>+#REF!</f>
        <v>#REF!</v>
      </c>
      <c r="C55" s="125"/>
      <c r="D55" s="71"/>
      <c r="E55" s="71"/>
      <c r="F55" s="72"/>
      <c r="G55" s="68"/>
      <c r="H55" s="71"/>
      <c r="I55" s="71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71"/>
      <c r="AG55" s="71"/>
      <c r="AH55" s="68"/>
      <c r="AI55" s="47"/>
      <c r="AJ55" s="47"/>
    </row>
    <row r="56" spans="1:36" hidden="1">
      <c r="A56" s="47"/>
      <c r="B56" s="125" t="e">
        <f>+#REF!</f>
        <v>#REF!</v>
      </c>
      <c r="C56" s="125"/>
      <c r="D56" s="71"/>
      <c r="E56" s="71"/>
      <c r="F56" s="72"/>
      <c r="G56" s="68"/>
      <c r="H56" s="71"/>
      <c r="I56" s="71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71"/>
      <c r="AG56" s="71"/>
      <c r="AH56" s="68"/>
      <c r="AI56" s="47"/>
      <c r="AJ56" s="47"/>
    </row>
    <row r="57" spans="1:36" hidden="1">
      <c r="A57" s="47"/>
      <c r="B57" s="125" t="e">
        <f>+#REF!</f>
        <v>#REF!</v>
      </c>
      <c r="C57" s="125"/>
      <c r="D57" s="71"/>
      <c r="E57" s="71"/>
      <c r="F57" s="72"/>
      <c r="G57" s="68"/>
      <c r="H57" s="71"/>
      <c r="I57" s="71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71"/>
      <c r="AG57" s="71"/>
      <c r="AH57" s="68"/>
      <c r="AI57" s="47"/>
      <c r="AJ57" s="47"/>
    </row>
    <row r="58" spans="1:36" hidden="1">
      <c r="A58" s="47"/>
      <c r="B58" s="125" t="e">
        <f>+#REF!</f>
        <v>#REF!</v>
      </c>
      <c r="C58" s="125"/>
      <c r="D58" s="71"/>
      <c r="E58" s="71"/>
      <c r="F58" s="72"/>
      <c r="G58" s="68"/>
      <c r="H58" s="71"/>
      <c r="I58" s="71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71"/>
      <c r="AG58" s="71"/>
      <c r="AH58" s="68"/>
      <c r="AI58" s="47"/>
      <c r="AJ58" s="47"/>
    </row>
    <row r="59" spans="1:36" hidden="1">
      <c r="A59" s="47"/>
      <c r="B59" s="125" t="e">
        <f>+#REF!</f>
        <v>#REF!</v>
      </c>
      <c r="C59" s="125"/>
      <c r="D59" s="71"/>
      <c r="E59" s="71"/>
      <c r="F59" s="72"/>
      <c r="G59" s="68"/>
      <c r="H59" s="71"/>
      <c r="I59" s="71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71"/>
      <c r="AG59" s="71"/>
      <c r="AH59" s="68"/>
      <c r="AI59" s="47"/>
      <c r="AJ59" s="47"/>
    </row>
    <row r="60" spans="1:36" hidden="1">
      <c r="A60" s="47"/>
      <c r="B60" s="125" t="e">
        <f>+#REF!</f>
        <v>#REF!</v>
      </c>
      <c r="C60" s="125"/>
      <c r="D60" s="71"/>
      <c r="E60" s="71"/>
      <c r="F60" s="72"/>
      <c r="G60" s="68"/>
      <c r="H60" s="71"/>
      <c r="I60" s="71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71"/>
      <c r="AG60" s="71"/>
      <c r="AH60" s="68"/>
      <c r="AI60" s="47"/>
      <c r="AJ60" s="47"/>
    </row>
    <row r="61" spans="1:36" hidden="1">
      <c r="A61" s="47"/>
      <c r="B61" s="125" t="e">
        <f>+#REF!</f>
        <v>#REF!</v>
      </c>
      <c r="C61" s="125"/>
      <c r="D61" s="71"/>
      <c r="E61" s="71"/>
      <c r="F61" s="72"/>
      <c r="G61" s="68"/>
      <c r="H61" s="71"/>
      <c r="I61" s="71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71"/>
      <c r="AG61" s="71"/>
      <c r="AH61" s="68"/>
      <c r="AI61" s="47"/>
      <c r="AJ61" s="47"/>
    </row>
    <row r="62" spans="1:36" hidden="1">
      <c r="A62" s="47"/>
      <c r="B62" s="125" t="e">
        <f>+#REF!</f>
        <v>#REF!</v>
      </c>
      <c r="C62" s="125"/>
      <c r="D62" s="71"/>
      <c r="E62" s="71"/>
      <c r="F62" s="72"/>
      <c r="G62" s="68"/>
      <c r="H62" s="71"/>
      <c r="I62" s="128">
        <f>+'retiros at2022 '!J16</f>
        <v>0</v>
      </c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71"/>
      <c r="AG62" s="71"/>
      <c r="AH62" s="68"/>
      <c r="AI62" s="47"/>
      <c r="AJ62" s="47"/>
    </row>
    <row r="63" spans="1:36" hidden="1">
      <c r="A63" s="47"/>
      <c r="B63" s="125" t="e">
        <f>+#REF!</f>
        <v>#REF!</v>
      </c>
      <c r="C63" s="125"/>
      <c r="D63" s="71"/>
      <c r="E63" s="71"/>
      <c r="F63" s="72"/>
      <c r="G63" s="68"/>
      <c r="H63" s="71"/>
      <c r="I63" s="71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71"/>
      <c r="AG63" s="71"/>
      <c r="AH63" s="68"/>
      <c r="AI63" s="47"/>
      <c r="AJ63" s="47"/>
    </row>
    <row r="64" spans="1:36" hidden="1">
      <c r="A64" s="47"/>
      <c r="B64" s="125" t="e">
        <f>+#REF!</f>
        <v>#REF!</v>
      </c>
      <c r="C64" s="125"/>
      <c r="D64" s="71"/>
      <c r="E64" s="71"/>
      <c r="F64" s="72"/>
      <c r="G64" s="68"/>
      <c r="H64" s="71"/>
      <c r="I64" s="71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71"/>
      <c r="AG64" s="71"/>
      <c r="AH64" s="68"/>
      <c r="AI64" s="47"/>
      <c r="AJ64" s="47"/>
    </row>
    <row r="65" spans="1:36" hidden="1">
      <c r="A65" s="47"/>
      <c r="B65" s="125" t="e">
        <f>+#REF!</f>
        <v>#REF!</v>
      </c>
      <c r="C65" s="125"/>
      <c r="D65" s="71"/>
      <c r="E65" s="71"/>
      <c r="F65" s="72"/>
      <c r="G65" s="68"/>
      <c r="H65" s="71"/>
      <c r="I65" s="71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71"/>
      <c r="AG65" s="71"/>
      <c r="AH65" s="68"/>
      <c r="AI65" s="47"/>
      <c r="AJ65" s="47"/>
    </row>
    <row r="66" spans="1:36" hidden="1">
      <c r="A66" s="47"/>
      <c r="B66" s="125" t="e">
        <f>+#REF!</f>
        <v>#REF!</v>
      </c>
      <c r="C66" s="125"/>
      <c r="D66" s="71"/>
      <c r="E66" s="71"/>
      <c r="F66" s="72"/>
      <c r="G66" s="68"/>
      <c r="H66" s="71"/>
      <c r="I66" s="71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71"/>
      <c r="AG66" s="71"/>
      <c r="AH66" s="68"/>
      <c r="AI66" s="47"/>
      <c r="AJ66" s="47"/>
    </row>
    <row r="67" spans="1:36" hidden="1">
      <c r="A67" s="47"/>
      <c r="B67" s="125" t="e">
        <f>+#REF!</f>
        <v>#REF!</v>
      </c>
      <c r="C67" s="125"/>
      <c r="D67" s="71"/>
      <c r="E67" s="71"/>
      <c r="F67" s="72"/>
      <c r="G67" s="68"/>
      <c r="H67" s="71"/>
      <c r="I67" s="71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71"/>
      <c r="AG67" s="71"/>
      <c r="AH67" s="68"/>
      <c r="AI67" s="47"/>
      <c r="AJ67" s="47"/>
    </row>
    <row r="68" spans="1:36">
      <c r="A68" s="47"/>
      <c r="B68" s="125" t="s">
        <v>374</v>
      </c>
      <c r="C68" s="125"/>
      <c r="D68" s="71"/>
      <c r="E68" s="71"/>
      <c r="F68" s="72">
        <f>+'retiros at2022 '!J17</f>
        <v>354200</v>
      </c>
      <c r="G68" s="68"/>
      <c r="H68" s="71"/>
      <c r="I68" s="71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>
        <f>+F68*0.111111</f>
        <v>39355.516199999998</v>
      </c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71"/>
      <c r="AG68" s="71"/>
      <c r="AH68" s="68"/>
      <c r="AI68" s="47"/>
      <c r="AJ68" s="47"/>
    </row>
    <row r="69" spans="1:36" hidden="1">
      <c r="A69" s="47"/>
      <c r="B69" s="125" t="e">
        <f>+#REF!</f>
        <v>#REF!</v>
      </c>
      <c r="C69" s="125"/>
      <c r="D69" s="71"/>
      <c r="E69" s="71"/>
      <c r="F69" s="72"/>
      <c r="G69" s="68"/>
      <c r="H69" s="71"/>
      <c r="I69" s="71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71"/>
      <c r="AG69" s="71"/>
      <c r="AH69" s="68"/>
      <c r="AI69" s="47"/>
      <c r="AJ69" s="47"/>
    </row>
    <row r="70" spans="1:36" hidden="1">
      <c r="A70" s="47"/>
      <c r="B70" s="125" t="e">
        <f>+#REF!</f>
        <v>#REF!</v>
      </c>
      <c r="C70" s="125"/>
      <c r="D70" s="71"/>
      <c r="E70" s="71"/>
      <c r="F70" s="72"/>
      <c r="G70" s="68"/>
      <c r="H70" s="71"/>
      <c r="I70" s="71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71"/>
      <c r="AG70" s="71"/>
      <c r="AH70" s="68"/>
      <c r="AI70" s="47"/>
      <c r="AJ70" s="47"/>
    </row>
    <row r="71" spans="1:36" hidden="1">
      <c r="A71" s="47"/>
      <c r="B71" s="125" t="e">
        <f>+#REF!</f>
        <v>#REF!</v>
      </c>
      <c r="C71" s="125"/>
      <c r="D71" s="71"/>
      <c r="E71" s="71"/>
      <c r="F71" s="72"/>
      <c r="G71" s="68"/>
      <c r="H71" s="71"/>
      <c r="I71" s="71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71"/>
      <c r="AG71" s="71"/>
      <c r="AH71" s="68"/>
      <c r="AI71" s="47"/>
      <c r="AJ71" s="47"/>
    </row>
    <row r="72" spans="1:36" hidden="1">
      <c r="A72" s="47"/>
      <c r="B72" s="125" t="e">
        <f>+#REF!</f>
        <v>#REF!</v>
      </c>
      <c r="C72" s="125"/>
      <c r="D72" s="71"/>
      <c r="E72" s="71"/>
      <c r="F72" s="72"/>
      <c r="G72" s="68"/>
      <c r="H72" s="71"/>
      <c r="I72" s="71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71"/>
      <c r="AG72" s="71"/>
      <c r="AH72" s="68"/>
      <c r="AI72" s="47"/>
      <c r="AJ72" s="47"/>
    </row>
    <row r="73" spans="1:36" hidden="1">
      <c r="A73" s="47"/>
      <c r="B73" s="125" t="e">
        <f>+#REF!</f>
        <v>#REF!</v>
      </c>
      <c r="C73" s="125"/>
      <c r="D73" s="71"/>
      <c r="E73" s="71"/>
      <c r="F73" s="72">
        <f>+'retiros at2022 '!J22</f>
        <v>0</v>
      </c>
      <c r="G73" s="68"/>
      <c r="H73" s="71"/>
      <c r="I73" s="71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71"/>
      <c r="AG73" s="71"/>
      <c r="AH73" s="68"/>
      <c r="AI73" s="47"/>
      <c r="AJ73" s="47"/>
    </row>
    <row r="74" spans="1:36">
      <c r="A74" s="47"/>
      <c r="B74" s="125">
        <v>44135</v>
      </c>
      <c r="C74" s="125"/>
      <c r="D74" s="71"/>
      <c r="E74" s="71"/>
      <c r="F74" s="72">
        <f>+'retiros at2022 '!J18</f>
        <v>301500</v>
      </c>
      <c r="G74" s="68"/>
      <c r="H74" s="71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>
        <f>+F74*0.111111</f>
        <v>33499.966500000002</v>
      </c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71"/>
      <c r="AG74" s="71"/>
      <c r="AH74" s="68"/>
      <c r="AI74" s="47"/>
      <c r="AJ74" s="47"/>
    </row>
    <row r="75" spans="1:36" hidden="1">
      <c r="A75" s="47"/>
      <c r="B75" s="125" t="e">
        <f>+#REF!</f>
        <v>#REF!</v>
      </c>
      <c r="C75" s="125"/>
      <c r="D75" s="71"/>
      <c r="E75" s="71"/>
      <c r="F75" s="72">
        <f>+'retiros at2022 '!J24</f>
        <v>0</v>
      </c>
      <c r="G75" s="68"/>
      <c r="H75" s="71"/>
      <c r="I75" s="71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>
        <f t="shared" ref="U75:U85" si="0">+F75*0.111111</f>
        <v>0</v>
      </c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71"/>
      <c r="AG75" s="71"/>
      <c r="AH75" s="68"/>
      <c r="AI75" s="47"/>
      <c r="AJ75" s="47"/>
    </row>
    <row r="76" spans="1:36" hidden="1">
      <c r="A76" s="47"/>
      <c r="B76" s="125" t="e">
        <f>+#REF!</f>
        <v>#REF!</v>
      </c>
      <c r="C76" s="125"/>
      <c r="D76" s="71"/>
      <c r="E76" s="71"/>
      <c r="F76" s="72">
        <f>+'retiros at2022 '!J25</f>
        <v>0</v>
      </c>
      <c r="G76" s="68"/>
      <c r="H76" s="71"/>
      <c r="I76" s="71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>
        <f t="shared" si="0"/>
        <v>0</v>
      </c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71"/>
      <c r="AG76" s="71"/>
      <c r="AH76" s="68"/>
      <c r="AI76" s="47"/>
      <c r="AJ76" s="47"/>
    </row>
    <row r="77" spans="1:36" hidden="1">
      <c r="A77" s="47"/>
      <c r="B77" s="125" t="e">
        <f>+#REF!</f>
        <v>#REF!</v>
      </c>
      <c r="C77" s="125"/>
      <c r="D77" s="71"/>
      <c r="E77" s="71"/>
      <c r="F77" s="72">
        <f>+'retiros at2022 '!J26</f>
        <v>0</v>
      </c>
      <c r="G77" s="68"/>
      <c r="H77" s="71"/>
      <c r="I77" s="71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>
        <f t="shared" si="0"/>
        <v>0</v>
      </c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71"/>
      <c r="AG77" s="71"/>
      <c r="AH77" s="68"/>
      <c r="AI77" s="47"/>
      <c r="AJ77" s="47"/>
    </row>
    <row r="78" spans="1:36" hidden="1">
      <c r="A78" s="47"/>
      <c r="B78" s="125" t="e">
        <f>+#REF!</f>
        <v>#REF!</v>
      </c>
      <c r="C78" s="125"/>
      <c r="D78" s="71"/>
      <c r="E78" s="71"/>
      <c r="F78" s="72">
        <f>+'retiros at2022 '!J27</f>
        <v>0</v>
      </c>
      <c r="G78" s="68"/>
      <c r="H78" s="71"/>
      <c r="I78" s="71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>
        <f t="shared" si="0"/>
        <v>0</v>
      </c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71"/>
      <c r="AG78" s="71"/>
      <c r="AH78" s="68"/>
      <c r="AI78" s="47"/>
      <c r="AJ78" s="47"/>
    </row>
    <row r="79" spans="1:36" hidden="1">
      <c r="A79" s="47"/>
      <c r="B79" s="125" t="e">
        <f>+#REF!</f>
        <v>#REF!</v>
      </c>
      <c r="C79" s="125"/>
      <c r="D79" s="71"/>
      <c r="E79" s="71"/>
      <c r="F79" s="72">
        <f>+'retiros at2022 '!J28</f>
        <v>0</v>
      </c>
      <c r="G79" s="68"/>
      <c r="H79" s="71"/>
      <c r="I79" s="71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>
        <f t="shared" si="0"/>
        <v>0</v>
      </c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71"/>
      <c r="AG79" s="71"/>
      <c r="AH79" s="68"/>
      <c r="AI79" s="47"/>
      <c r="AJ79" s="47"/>
    </row>
    <row r="80" spans="1:36">
      <c r="A80" s="47"/>
      <c r="B80" s="125">
        <v>44165</v>
      </c>
      <c r="C80" s="125"/>
      <c r="D80" s="71"/>
      <c r="E80" s="71"/>
      <c r="F80" s="72">
        <f>+'retiros at2022 '!J19</f>
        <v>775000</v>
      </c>
      <c r="G80" s="68"/>
      <c r="H80" s="71"/>
      <c r="I80" s="71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>
        <f>+F80*0.111111</f>
        <v>86111.024999999994</v>
      </c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71"/>
      <c r="AG80" s="71"/>
      <c r="AH80" s="68"/>
      <c r="AI80" s="47"/>
      <c r="AJ80" s="47"/>
    </row>
    <row r="81" spans="1:36" hidden="1">
      <c r="A81" s="47"/>
      <c r="B81" s="125" t="e">
        <f>+#REF!</f>
        <v>#REF!</v>
      </c>
      <c r="C81" s="125"/>
      <c r="D81" s="71"/>
      <c r="E81" s="71"/>
      <c r="F81" s="72">
        <f>+'retiros at2022 '!J30</f>
        <v>0</v>
      </c>
      <c r="G81" s="68"/>
      <c r="H81" s="71"/>
      <c r="I81" s="71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>
        <f t="shared" si="0"/>
        <v>0</v>
      </c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71"/>
      <c r="AG81" s="71"/>
      <c r="AH81" s="68"/>
      <c r="AI81" s="47"/>
      <c r="AJ81" s="47"/>
    </row>
    <row r="82" spans="1:36" hidden="1">
      <c r="A82" s="47"/>
      <c r="B82" s="125" t="e">
        <f>+#REF!</f>
        <v>#REF!</v>
      </c>
      <c r="C82" s="125"/>
      <c r="D82" s="71"/>
      <c r="E82" s="71"/>
      <c r="F82" s="72">
        <f>+'retiros at2022 '!J31</f>
        <v>0</v>
      </c>
      <c r="G82" s="68"/>
      <c r="H82" s="71"/>
      <c r="I82" s="71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>
        <f t="shared" si="0"/>
        <v>0</v>
      </c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71"/>
      <c r="AG82" s="71"/>
      <c r="AH82" s="68"/>
      <c r="AI82" s="47"/>
      <c r="AJ82" s="47"/>
    </row>
    <row r="83" spans="1:36" hidden="1">
      <c r="A83" s="47"/>
      <c r="B83" s="125" t="e">
        <f>+#REF!</f>
        <v>#REF!</v>
      </c>
      <c r="C83" s="125"/>
      <c r="D83" s="71"/>
      <c r="E83" s="71"/>
      <c r="F83" s="72">
        <f>+'retiros at2022 '!J32</f>
        <v>0</v>
      </c>
      <c r="G83" s="68"/>
      <c r="H83" s="71"/>
      <c r="I83" s="71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>
        <f t="shared" si="0"/>
        <v>0</v>
      </c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71"/>
      <c r="AG83" s="71"/>
      <c r="AH83" s="68"/>
      <c r="AI83" s="47"/>
      <c r="AJ83" s="47"/>
    </row>
    <row r="84" spans="1:36" hidden="1">
      <c r="A84" s="47"/>
      <c r="B84" s="125" t="e">
        <f>+#REF!</f>
        <v>#REF!</v>
      </c>
      <c r="C84" s="125"/>
      <c r="D84" s="71"/>
      <c r="E84" s="71"/>
      <c r="F84" s="72">
        <f>+'retiros at2022 '!J33</f>
        <v>0</v>
      </c>
      <c r="G84" s="68"/>
      <c r="H84" s="71"/>
      <c r="I84" s="71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>
        <f t="shared" si="0"/>
        <v>0</v>
      </c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71"/>
      <c r="AG84" s="71"/>
      <c r="AH84" s="68"/>
      <c r="AI84" s="47"/>
      <c r="AJ84" s="47"/>
    </row>
    <row r="85" spans="1:36" hidden="1">
      <c r="A85" s="47"/>
      <c r="B85" s="125" t="e">
        <f>+#REF!</f>
        <v>#REF!</v>
      </c>
      <c r="C85" s="125"/>
      <c r="D85" s="71"/>
      <c r="E85" s="71"/>
      <c r="F85" s="72">
        <f>+'retiros at2022 '!J34</f>
        <v>0</v>
      </c>
      <c r="G85" s="68"/>
      <c r="H85" s="71"/>
      <c r="I85" s="71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>
        <f t="shared" si="0"/>
        <v>0</v>
      </c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71"/>
      <c r="AG85" s="71"/>
      <c r="AH85" s="68"/>
      <c r="AI85" s="47"/>
      <c r="AJ85" s="47"/>
    </row>
    <row r="86" spans="1:36">
      <c r="A86" s="47"/>
      <c r="B86" s="125">
        <v>44195</v>
      </c>
      <c r="C86" s="125"/>
      <c r="D86" s="71"/>
      <c r="E86" s="71"/>
      <c r="F86" s="72">
        <f>+'retiros at2022 '!J20</f>
        <v>782000</v>
      </c>
      <c r="G86" s="68"/>
      <c r="H86" s="68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257"/>
      <c r="T86" s="73"/>
      <c r="U86" s="128">
        <f>+F86*0.111111</f>
        <v>86888.801999999996</v>
      </c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71"/>
      <c r="AG86" s="71"/>
      <c r="AH86" s="68"/>
      <c r="AI86" s="47"/>
      <c r="AJ86" s="47"/>
    </row>
    <row r="87" spans="1:36" hidden="1">
      <c r="A87" s="47"/>
      <c r="B87" s="125" t="e">
        <f>+#REF!</f>
        <v>#REF!</v>
      </c>
      <c r="C87" s="125"/>
      <c r="D87" s="71"/>
      <c r="E87" s="71"/>
      <c r="F87" s="72"/>
      <c r="G87" s="68"/>
      <c r="H87" s="68"/>
      <c r="I87" s="68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71"/>
      <c r="AG87" s="71"/>
      <c r="AH87" s="68"/>
      <c r="AI87" s="47"/>
      <c r="AJ87" s="47"/>
    </row>
    <row r="88" spans="1:36" hidden="1">
      <c r="A88" s="47"/>
      <c r="B88" s="125" t="e">
        <f>+#REF!</f>
        <v>#REF!</v>
      </c>
      <c r="C88" s="125"/>
      <c r="D88" s="71"/>
      <c r="E88" s="71"/>
      <c r="F88" s="72"/>
      <c r="G88" s="68"/>
      <c r="H88" s="68"/>
      <c r="I88" s="68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71"/>
      <c r="AG88" s="71"/>
      <c r="AH88" s="68"/>
      <c r="AI88" s="47"/>
      <c r="AJ88" s="47"/>
    </row>
    <row r="89" spans="1:36" hidden="1">
      <c r="A89" s="47"/>
      <c r="B89" s="125" t="e">
        <f>+#REF!</f>
        <v>#REF!</v>
      </c>
      <c r="C89" s="125"/>
      <c r="D89" s="71"/>
      <c r="E89" s="71"/>
      <c r="F89" s="72"/>
      <c r="G89" s="68"/>
      <c r="H89" s="68"/>
      <c r="I89" s="68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71"/>
      <c r="AG89" s="71"/>
      <c r="AH89" s="68"/>
      <c r="AI89" s="47"/>
      <c r="AJ89" s="47"/>
    </row>
    <row r="90" spans="1:36" hidden="1">
      <c r="A90" s="47"/>
      <c r="B90" s="125" t="e">
        <f>+#REF!</f>
        <v>#REF!</v>
      </c>
      <c r="C90" s="125"/>
      <c r="D90" s="71"/>
      <c r="E90" s="71"/>
      <c r="F90" s="72"/>
      <c r="G90" s="68"/>
      <c r="H90" s="68"/>
      <c r="I90" s="68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71"/>
      <c r="AG90" s="71"/>
      <c r="AH90" s="68"/>
      <c r="AI90" s="47"/>
      <c r="AJ90" s="47"/>
    </row>
    <row r="91" spans="1:36" hidden="1">
      <c r="A91" s="47"/>
      <c r="B91" s="125" t="e">
        <f>+#REF!</f>
        <v>#REF!</v>
      </c>
      <c r="C91" s="125"/>
      <c r="D91" s="71"/>
      <c r="E91" s="71"/>
      <c r="F91" s="72"/>
      <c r="G91" s="68"/>
      <c r="H91" s="68"/>
      <c r="I91" s="68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71"/>
      <c r="AG91" s="71"/>
      <c r="AH91" s="68"/>
      <c r="AI91" s="47"/>
      <c r="AJ91" s="47"/>
    </row>
    <row r="92" spans="1:36">
      <c r="A92" s="47"/>
      <c r="B92" s="125"/>
      <c r="C92" s="74"/>
      <c r="D92" s="52"/>
      <c r="E92" s="72">
        <f t="shared" ref="E92:AG92" si="1">SUM(E20:E91)</f>
        <v>0</v>
      </c>
      <c r="F92" s="72">
        <f t="shared" si="1"/>
        <v>2212700</v>
      </c>
      <c r="G92" s="73">
        <f t="shared" si="1"/>
        <v>0</v>
      </c>
      <c r="H92" s="73">
        <f t="shared" si="1"/>
        <v>0</v>
      </c>
      <c r="I92" s="73">
        <f t="shared" si="1"/>
        <v>0</v>
      </c>
      <c r="J92" s="73">
        <f t="shared" si="1"/>
        <v>0</v>
      </c>
      <c r="K92" s="73">
        <f t="shared" si="1"/>
        <v>0</v>
      </c>
      <c r="L92" s="73">
        <f t="shared" si="1"/>
        <v>0</v>
      </c>
      <c r="M92" s="73">
        <f t="shared" si="1"/>
        <v>0</v>
      </c>
      <c r="N92" s="73">
        <f t="shared" si="1"/>
        <v>0</v>
      </c>
      <c r="O92" s="73">
        <f t="shared" si="1"/>
        <v>0</v>
      </c>
      <c r="P92" s="73">
        <f t="shared" si="1"/>
        <v>0</v>
      </c>
      <c r="Q92" s="73">
        <f t="shared" si="1"/>
        <v>0</v>
      </c>
      <c r="R92" s="73">
        <f t="shared" si="1"/>
        <v>0</v>
      </c>
      <c r="S92" s="73">
        <f t="shared" si="1"/>
        <v>0</v>
      </c>
      <c r="T92" s="73">
        <f t="shared" si="1"/>
        <v>0</v>
      </c>
      <c r="U92" s="73">
        <f t="shared" si="1"/>
        <v>245855.30969999998</v>
      </c>
      <c r="V92" s="73">
        <f t="shared" si="1"/>
        <v>0</v>
      </c>
      <c r="W92" s="72">
        <f t="shared" si="1"/>
        <v>0</v>
      </c>
      <c r="X92" s="73">
        <f t="shared" si="1"/>
        <v>0</v>
      </c>
      <c r="Y92" s="73">
        <f t="shared" si="1"/>
        <v>0</v>
      </c>
      <c r="Z92" s="73">
        <f t="shared" si="1"/>
        <v>0</v>
      </c>
      <c r="AA92" s="73">
        <f t="shared" si="1"/>
        <v>0</v>
      </c>
      <c r="AB92" s="73">
        <f t="shared" si="1"/>
        <v>0</v>
      </c>
      <c r="AC92" s="73">
        <f t="shared" si="1"/>
        <v>0</v>
      </c>
      <c r="AD92" s="73">
        <f t="shared" si="1"/>
        <v>0</v>
      </c>
      <c r="AE92" s="73">
        <f t="shared" si="1"/>
        <v>0</v>
      </c>
      <c r="AF92" s="73">
        <f t="shared" si="1"/>
        <v>0</v>
      </c>
      <c r="AG92" s="73">
        <f t="shared" si="1"/>
        <v>0</v>
      </c>
      <c r="AH92" s="73"/>
      <c r="AI92" s="47"/>
      <c r="AJ92" s="47"/>
    </row>
    <row r="93" spans="1:36">
      <c r="A93" s="47"/>
      <c r="B93" s="54"/>
      <c r="C93" s="50"/>
      <c r="D93" s="54"/>
      <c r="E93" s="54"/>
      <c r="F93" s="54"/>
      <c r="G93" s="54"/>
      <c r="H93" s="54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</row>
    <row r="94" spans="1:36">
      <c r="A94" s="47"/>
      <c r="B94" s="75" t="s">
        <v>155</v>
      </c>
      <c r="C94" s="76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47"/>
      <c r="Q94" s="75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</row>
    <row r="95" spans="1:36" ht="60">
      <c r="A95" s="47"/>
      <c r="B95" s="123" t="s">
        <v>156</v>
      </c>
      <c r="C95" s="77" t="s">
        <v>157</v>
      </c>
      <c r="D95" s="78"/>
      <c r="E95" s="49"/>
      <c r="F95" s="49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</row>
    <row r="96" spans="1:36">
      <c r="A96" s="47"/>
      <c r="B96" s="79"/>
      <c r="C96" s="80"/>
      <c r="D96" s="81"/>
      <c r="E96" s="49"/>
      <c r="F96" s="49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</row>
    <row r="97" spans="1:36">
      <c r="A97" s="47"/>
      <c r="B97" s="79"/>
      <c r="C97" s="80"/>
      <c r="D97" s="81"/>
      <c r="E97" s="49"/>
      <c r="F97" s="49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</row>
    <row r="98" spans="1:36">
      <c r="A98" s="47"/>
      <c r="B98" s="79"/>
      <c r="C98" s="80"/>
      <c r="D98" s="81"/>
      <c r="E98" s="49"/>
      <c r="F98" s="49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</row>
    <row r="99" spans="1:36">
      <c r="A99" s="47"/>
      <c r="B99" s="79"/>
      <c r="C99" s="80"/>
      <c r="D99" s="81"/>
      <c r="E99" s="49"/>
      <c r="F99" s="49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</row>
    <row r="100" spans="1:36">
      <c r="A100" s="47"/>
      <c r="B100" s="82"/>
      <c r="C100" s="74"/>
      <c r="D100" s="83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</row>
    <row r="101" spans="1:36">
      <c r="A101" s="47"/>
      <c r="B101" s="47"/>
      <c r="C101" s="53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</row>
    <row r="102" spans="1:36">
      <c r="A102" s="84"/>
      <c r="B102" s="452" t="s">
        <v>158</v>
      </c>
      <c r="C102" s="453"/>
      <c r="D102" s="453"/>
      <c r="E102" s="453"/>
      <c r="F102" s="453"/>
      <c r="G102" s="453"/>
      <c r="H102" s="453"/>
      <c r="I102" s="453"/>
      <c r="J102" s="453"/>
      <c r="K102" s="453"/>
      <c r="L102" s="453"/>
      <c r="M102" s="453"/>
      <c r="N102" s="453"/>
      <c r="O102" s="453"/>
      <c r="P102" s="453"/>
      <c r="Q102" s="453"/>
      <c r="R102" s="453"/>
      <c r="S102" s="453"/>
      <c r="T102" s="453"/>
      <c r="U102" s="453"/>
      <c r="V102" s="453"/>
      <c r="W102" s="453"/>
      <c r="X102" s="453"/>
      <c r="Y102" s="453"/>
      <c r="Z102" s="453"/>
      <c r="AA102" s="453"/>
      <c r="AB102" s="453"/>
      <c r="AC102" s="453"/>
      <c r="AD102" s="453"/>
      <c r="AE102" s="453"/>
      <c r="AF102" s="454"/>
      <c r="AG102" s="47"/>
      <c r="AH102" s="47"/>
      <c r="AI102" s="47"/>
      <c r="AJ102" s="47"/>
    </row>
    <row r="103" spans="1:36" ht="15" customHeight="1">
      <c r="A103" s="84"/>
      <c r="B103" s="455" t="s">
        <v>101</v>
      </c>
      <c r="C103" s="441" t="s">
        <v>102</v>
      </c>
      <c r="D103" s="458"/>
      <c r="E103" s="458"/>
      <c r="F103" s="458"/>
      <c r="G103" s="458"/>
      <c r="H103" s="458"/>
      <c r="I103" s="458"/>
      <c r="J103" s="458"/>
      <c r="K103" s="458"/>
      <c r="L103" s="458"/>
      <c r="M103" s="458"/>
      <c r="N103" s="458"/>
      <c r="O103" s="442"/>
      <c r="P103" s="446" t="s">
        <v>103</v>
      </c>
      <c r="Q103" s="459"/>
      <c r="R103" s="459"/>
      <c r="S103" s="459"/>
      <c r="T103" s="459"/>
      <c r="U103" s="459"/>
      <c r="V103" s="459"/>
      <c r="W103" s="459"/>
      <c r="X103" s="459"/>
      <c r="Y103" s="459"/>
      <c r="Z103" s="459"/>
      <c r="AA103" s="459"/>
      <c r="AB103" s="459"/>
      <c r="AC103" s="459"/>
      <c r="AD103" s="447"/>
      <c r="AE103" s="443" t="s">
        <v>104</v>
      </c>
      <c r="AF103" s="443" t="s">
        <v>159</v>
      </c>
      <c r="AG103" s="47"/>
      <c r="AH103" s="47"/>
      <c r="AI103" s="47"/>
      <c r="AJ103" s="47"/>
    </row>
    <row r="104" spans="1:36" ht="45" customHeight="1">
      <c r="A104" s="84"/>
      <c r="B104" s="456"/>
      <c r="C104" s="94" t="s">
        <v>106</v>
      </c>
      <c r="D104" s="95"/>
      <c r="E104" s="95"/>
      <c r="F104" s="95"/>
      <c r="G104" s="96"/>
      <c r="H104" s="71" t="s">
        <v>107</v>
      </c>
      <c r="I104" s="71"/>
      <c r="J104" s="71"/>
      <c r="K104" s="71"/>
      <c r="L104" s="71"/>
      <c r="M104" s="71"/>
      <c r="N104" s="71"/>
      <c r="O104" s="71"/>
      <c r="P104" s="460" t="s">
        <v>108</v>
      </c>
      <c r="Q104" s="461"/>
      <c r="R104" s="461"/>
      <c r="S104" s="461"/>
      <c r="T104" s="461"/>
      <c r="U104" s="461"/>
      <c r="V104" s="461"/>
      <c r="W104" s="461"/>
      <c r="X104" s="462"/>
      <c r="Y104" s="463" t="s">
        <v>160</v>
      </c>
      <c r="Z104" s="464"/>
      <c r="AA104" s="464"/>
      <c r="AB104" s="464"/>
      <c r="AC104" s="465"/>
      <c r="AD104" s="443" t="s">
        <v>110</v>
      </c>
      <c r="AE104" s="444"/>
      <c r="AF104" s="444"/>
      <c r="AG104" s="47"/>
      <c r="AH104" s="47"/>
      <c r="AI104" s="47"/>
      <c r="AJ104" s="47"/>
    </row>
    <row r="105" spans="1:36" ht="15" customHeight="1">
      <c r="A105" s="84"/>
      <c r="B105" s="456"/>
      <c r="C105" s="97"/>
      <c r="D105" s="98"/>
      <c r="E105" s="98"/>
      <c r="F105" s="98"/>
      <c r="G105" s="70"/>
      <c r="H105" s="455" t="s">
        <v>56</v>
      </c>
      <c r="I105" s="466"/>
      <c r="J105" s="466"/>
      <c r="K105" s="466"/>
      <c r="L105" s="467"/>
      <c r="M105" s="455" t="s">
        <v>57</v>
      </c>
      <c r="N105" s="467"/>
      <c r="O105" s="443" t="s">
        <v>161</v>
      </c>
      <c r="P105" s="446" t="s">
        <v>111</v>
      </c>
      <c r="Q105" s="459"/>
      <c r="R105" s="459"/>
      <c r="S105" s="459"/>
      <c r="T105" s="459"/>
      <c r="U105" s="447"/>
      <c r="V105" s="470" t="s">
        <v>112</v>
      </c>
      <c r="W105" s="471"/>
      <c r="X105" s="448" t="s">
        <v>113</v>
      </c>
      <c r="Y105" s="441" t="s">
        <v>111</v>
      </c>
      <c r="Z105" s="442"/>
      <c r="AA105" s="441" t="s">
        <v>112</v>
      </c>
      <c r="AB105" s="442"/>
      <c r="AC105" s="443" t="s">
        <v>114</v>
      </c>
      <c r="AD105" s="444"/>
      <c r="AE105" s="444"/>
      <c r="AF105" s="444"/>
      <c r="AG105" s="47"/>
      <c r="AH105" s="47"/>
      <c r="AI105" s="47"/>
      <c r="AJ105" s="47"/>
    </row>
    <row r="106" spans="1:36" ht="15" customHeight="1">
      <c r="A106" s="84"/>
      <c r="B106" s="457"/>
      <c r="C106" s="99"/>
      <c r="D106" s="100"/>
      <c r="E106" s="100"/>
      <c r="F106" s="100"/>
      <c r="G106" s="101"/>
      <c r="H106" s="457"/>
      <c r="I106" s="468"/>
      <c r="J106" s="468"/>
      <c r="K106" s="468"/>
      <c r="L106" s="469"/>
      <c r="M106" s="457"/>
      <c r="N106" s="469"/>
      <c r="O106" s="444"/>
      <c r="P106" s="441" t="s">
        <v>115</v>
      </c>
      <c r="Q106" s="442"/>
      <c r="R106" s="441" t="s">
        <v>116</v>
      </c>
      <c r="S106" s="442"/>
      <c r="T106" s="446" t="s">
        <v>117</v>
      </c>
      <c r="U106" s="447"/>
      <c r="V106" s="446" t="s">
        <v>117</v>
      </c>
      <c r="W106" s="447"/>
      <c r="X106" s="449"/>
      <c r="Y106" s="443" t="s">
        <v>0</v>
      </c>
      <c r="Z106" s="443" t="s">
        <v>1</v>
      </c>
      <c r="AA106" s="443" t="s">
        <v>0</v>
      </c>
      <c r="AB106" s="443" t="s">
        <v>1</v>
      </c>
      <c r="AC106" s="444"/>
      <c r="AD106" s="444"/>
      <c r="AE106" s="444"/>
      <c r="AF106" s="444"/>
      <c r="AG106" s="47"/>
      <c r="AH106" s="47"/>
      <c r="AI106" s="47"/>
      <c r="AJ106" s="47"/>
    </row>
    <row r="107" spans="1:36" ht="112.5">
      <c r="A107" s="84"/>
      <c r="B107" s="252"/>
      <c r="C107" s="251" t="s">
        <v>118</v>
      </c>
      <c r="D107" s="251" t="s">
        <v>119</v>
      </c>
      <c r="E107" s="251" t="s">
        <v>120</v>
      </c>
      <c r="F107" s="251" t="s">
        <v>121</v>
      </c>
      <c r="G107" s="102"/>
      <c r="H107" s="85" t="s">
        <v>59</v>
      </c>
      <c r="I107" s="85" t="s">
        <v>60</v>
      </c>
      <c r="J107" s="86" t="s">
        <v>61</v>
      </c>
      <c r="K107" s="86" t="s">
        <v>62</v>
      </c>
      <c r="L107" s="86" t="s">
        <v>162</v>
      </c>
      <c r="M107" s="86" t="s">
        <v>64</v>
      </c>
      <c r="N107" s="87" t="s">
        <v>65</v>
      </c>
      <c r="O107" s="445"/>
      <c r="P107" s="251" t="s">
        <v>0</v>
      </c>
      <c r="Q107" s="251" t="s">
        <v>1</v>
      </c>
      <c r="R107" s="251" t="s">
        <v>0</v>
      </c>
      <c r="S107" s="251" t="s">
        <v>1</v>
      </c>
      <c r="T107" s="251" t="s">
        <v>0</v>
      </c>
      <c r="U107" s="251" t="s">
        <v>1</v>
      </c>
      <c r="V107" s="88" t="s">
        <v>0</v>
      </c>
      <c r="W107" s="88" t="s">
        <v>1</v>
      </c>
      <c r="X107" s="88"/>
      <c r="Y107" s="445"/>
      <c r="Z107" s="445"/>
      <c r="AA107" s="445"/>
      <c r="AB107" s="445"/>
      <c r="AC107" s="445"/>
      <c r="AD107" s="445"/>
      <c r="AE107" s="445"/>
      <c r="AF107" s="445"/>
      <c r="AG107" s="47"/>
      <c r="AH107" s="47"/>
      <c r="AI107" s="47"/>
      <c r="AJ107" s="47"/>
    </row>
    <row r="108" spans="1:36" s="1" customFormat="1">
      <c r="A108" s="84"/>
      <c r="B108" s="122">
        <f>+E92</f>
        <v>0</v>
      </c>
      <c r="C108" s="89">
        <f>+F92</f>
        <v>2212700</v>
      </c>
      <c r="D108" s="89">
        <f>+G92</f>
        <v>0</v>
      </c>
      <c r="E108" s="89">
        <f>+H92</f>
        <v>0</v>
      </c>
      <c r="F108" s="89">
        <f>+I92</f>
        <v>0</v>
      </c>
      <c r="G108" s="103"/>
      <c r="H108" s="93">
        <f t="shared" ref="H108:AE108" si="2">+J92</f>
        <v>0</v>
      </c>
      <c r="I108" s="93">
        <f t="shared" si="2"/>
        <v>0</v>
      </c>
      <c r="J108" s="93">
        <f t="shared" si="2"/>
        <v>0</v>
      </c>
      <c r="K108" s="93">
        <f t="shared" si="2"/>
        <v>0</v>
      </c>
      <c r="L108" s="93">
        <f t="shared" si="2"/>
        <v>0</v>
      </c>
      <c r="M108" s="93">
        <f t="shared" si="2"/>
        <v>0</v>
      </c>
      <c r="N108" s="93">
        <f t="shared" si="2"/>
        <v>0</v>
      </c>
      <c r="O108" s="93">
        <f t="shared" si="2"/>
        <v>0</v>
      </c>
      <c r="P108" s="89">
        <f t="shared" si="2"/>
        <v>0</v>
      </c>
      <c r="Q108" s="89">
        <f t="shared" si="2"/>
        <v>0</v>
      </c>
      <c r="R108" s="89">
        <f t="shared" si="2"/>
        <v>0</v>
      </c>
      <c r="S108" s="89">
        <f t="shared" si="2"/>
        <v>245855.30969999998</v>
      </c>
      <c r="T108" s="89">
        <f t="shared" si="2"/>
        <v>0</v>
      </c>
      <c r="U108" s="89">
        <f t="shared" si="2"/>
        <v>0</v>
      </c>
      <c r="V108" s="89">
        <f t="shared" si="2"/>
        <v>0</v>
      </c>
      <c r="W108" s="89">
        <f t="shared" si="2"/>
        <v>0</v>
      </c>
      <c r="X108" s="89">
        <f t="shared" si="2"/>
        <v>0</v>
      </c>
      <c r="Y108" s="89">
        <f t="shared" si="2"/>
        <v>0</v>
      </c>
      <c r="Z108" s="89">
        <f t="shared" si="2"/>
        <v>0</v>
      </c>
      <c r="AA108" s="89">
        <f t="shared" si="2"/>
        <v>0</v>
      </c>
      <c r="AB108" s="89">
        <f t="shared" si="2"/>
        <v>0</v>
      </c>
      <c r="AC108" s="89">
        <f t="shared" si="2"/>
        <v>0</v>
      </c>
      <c r="AD108" s="89">
        <f t="shared" si="2"/>
        <v>0</v>
      </c>
      <c r="AE108" s="89">
        <f t="shared" si="2"/>
        <v>0</v>
      </c>
      <c r="AF108" s="90">
        <f>SUM(C96:C100)</f>
        <v>0</v>
      </c>
      <c r="AG108" s="53"/>
      <c r="AH108" s="53"/>
      <c r="AI108" s="53"/>
      <c r="AJ108" s="53"/>
    </row>
    <row r="109" spans="1:36">
      <c r="A109" s="47"/>
      <c r="B109" s="47"/>
      <c r="C109" s="53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</row>
    <row r="110" spans="1:36">
      <c r="A110" s="47"/>
      <c r="B110" s="47"/>
      <c r="C110" s="53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</row>
    <row r="111" spans="1:36">
      <c r="A111" s="47"/>
      <c r="B111" s="47"/>
      <c r="C111" s="53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</row>
  </sheetData>
  <mergeCells count="63"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102:AF102"/>
    <mergeCell ref="B103:B106"/>
    <mergeCell ref="C103:O103"/>
    <mergeCell ref="P103:AD103"/>
    <mergeCell ref="AE103:AE107"/>
    <mergeCell ref="AF103:AF107"/>
    <mergeCell ref="P104:X104"/>
    <mergeCell ref="Y104:AC104"/>
    <mergeCell ref="AD104:AD107"/>
    <mergeCell ref="H105:L106"/>
    <mergeCell ref="M105:N106"/>
    <mergeCell ref="O105:O107"/>
    <mergeCell ref="P105:U105"/>
    <mergeCell ref="V105:W105"/>
    <mergeCell ref="AB106:AB107"/>
    <mergeCell ref="Y105:Z105"/>
    <mergeCell ref="V17:W17"/>
    <mergeCell ref="X17:Y17"/>
    <mergeCell ref="AA17:AA18"/>
    <mergeCell ref="AB17:AB18"/>
    <mergeCell ref="AC17:AC18"/>
    <mergeCell ref="AA105:AB105"/>
    <mergeCell ref="AC105:AC107"/>
    <mergeCell ref="P106:Q106"/>
    <mergeCell ref="R106:S106"/>
    <mergeCell ref="T106:U106"/>
    <mergeCell ref="V106:W106"/>
    <mergeCell ref="Y106:Y107"/>
    <mergeCell ref="Z106:Z107"/>
    <mergeCell ref="AA106:AA107"/>
    <mergeCell ref="X105:X106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U13"/>
  <sheetViews>
    <sheetView showGridLines="0" zoomScaleNormal="100" workbookViewId="0">
      <selection activeCell="L13" sqref="L13:P13"/>
    </sheetView>
  </sheetViews>
  <sheetFormatPr baseColWidth="10" defaultColWidth="11.5703125" defaultRowHeight="14.2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20" customWidth="1"/>
    <col min="18" max="18" width="4.85546875" style="20" customWidth="1"/>
    <col min="19" max="19" width="9.140625" style="20" customWidth="1"/>
    <col min="20" max="20" width="7" style="20" customWidth="1"/>
    <col min="21" max="21" width="14.140625" style="20" bestFit="1" customWidth="1"/>
    <col min="22" max="22" width="9" style="20" customWidth="1"/>
    <col min="23" max="25" width="4.5703125" style="20" customWidth="1"/>
    <col min="26" max="26" width="7.140625" style="20" customWidth="1"/>
    <col min="27" max="27" width="8.5703125" style="20" customWidth="1"/>
    <col min="28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4.85546875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4.85546875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4.85546875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4.85546875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4.85546875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4.85546875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4.85546875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4.85546875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4.85546875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4.85546875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4.85546875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4.85546875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4.85546875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4.85546875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4.85546875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4.85546875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4.85546875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4.85546875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4.85546875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4.85546875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4.85546875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4.85546875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4.85546875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4.85546875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4.85546875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4.85546875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4.85546875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4.85546875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4.85546875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4.85546875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4.85546875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4.85546875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4.85546875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4.85546875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4.85546875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4.85546875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4.85546875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4.85546875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4.85546875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4.85546875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4.85546875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4.85546875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4.85546875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4.85546875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4.85546875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4.85546875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4.85546875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4.85546875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4.85546875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4.85546875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4.85546875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4.85546875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4.85546875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4.85546875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4.85546875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4.85546875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4.85546875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4.85546875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4.85546875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4.85546875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4.85546875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4.85546875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4.85546875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1" ht="15" thickBot="1"/>
    <row r="2" spans="3:21">
      <c r="C2" s="582" t="s">
        <v>228</v>
      </c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3"/>
    </row>
    <row r="3" spans="3:21" ht="15" thickBot="1">
      <c r="C3" s="564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6"/>
    </row>
    <row r="4" spans="3:21" ht="27" customHeight="1">
      <c r="C4" s="552" t="s">
        <v>229</v>
      </c>
      <c r="D4" s="553"/>
      <c r="E4" s="553"/>
      <c r="F4" s="553"/>
      <c r="G4" s="553"/>
      <c r="H4" s="553"/>
      <c r="I4" s="553"/>
      <c r="J4" s="583"/>
      <c r="K4" s="355">
        <v>1703</v>
      </c>
      <c r="L4" s="513">
        <f>+'R19 at2022 corregido'!U24</f>
        <v>19537117.811147008</v>
      </c>
      <c r="M4" s="513"/>
      <c r="N4" s="513"/>
      <c r="O4" s="513"/>
      <c r="P4" s="513"/>
      <c r="Q4" s="21" t="s">
        <v>2</v>
      </c>
      <c r="S4" s="34" t="s">
        <v>230</v>
      </c>
      <c r="U4" s="34"/>
    </row>
    <row r="5" spans="3:21" ht="27" customHeight="1">
      <c r="C5" s="541" t="s">
        <v>232</v>
      </c>
      <c r="D5" s="542"/>
      <c r="E5" s="542"/>
      <c r="F5" s="542"/>
      <c r="G5" s="542"/>
      <c r="H5" s="542"/>
      <c r="I5" s="542"/>
      <c r="J5" s="584"/>
      <c r="K5" s="22">
        <v>1719</v>
      </c>
      <c r="L5" s="537"/>
      <c r="M5" s="537"/>
      <c r="N5" s="537"/>
      <c r="O5" s="537"/>
      <c r="P5" s="537"/>
      <c r="Q5" s="24" t="s">
        <v>71</v>
      </c>
      <c r="S5" s="34" t="s">
        <v>233</v>
      </c>
      <c r="U5" s="34"/>
    </row>
    <row r="6" spans="3:21" ht="27" customHeight="1">
      <c r="C6" s="533" t="s">
        <v>234</v>
      </c>
      <c r="D6" s="534"/>
      <c r="E6" s="534"/>
      <c r="F6" s="534"/>
      <c r="G6" s="534"/>
      <c r="H6" s="534"/>
      <c r="I6" s="534"/>
      <c r="J6" s="535"/>
      <c r="K6" s="22">
        <v>1492</v>
      </c>
      <c r="L6" s="537"/>
      <c r="M6" s="537"/>
      <c r="N6" s="537"/>
      <c r="O6" s="537"/>
      <c r="P6" s="537"/>
      <c r="Q6" s="23" t="s">
        <v>2</v>
      </c>
    </row>
    <row r="7" spans="3:21" ht="27" customHeight="1">
      <c r="C7" s="533" t="s">
        <v>235</v>
      </c>
      <c r="D7" s="575"/>
      <c r="E7" s="575"/>
      <c r="F7" s="575"/>
      <c r="G7" s="575"/>
      <c r="H7" s="575"/>
      <c r="I7" s="575"/>
      <c r="J7" s="576"/>
      <c r="K7" s="22">
        <v>1704</v>
      </c>
      <c r="L7" s="577">
        <f>+'retiros at2022 '!H22</f>
        <v>2192863.1888529928</v>
      </c>
      <c r="M7" s="577"/>
      <c r="N7" s="577"/>
      <c r="O7" s="577"/>
      <c r="P7" s="577"/>
      <c r="Q7" s="23" t="s">
        <v>2</v>
      </c>
    </row>
    <row r="8" spans="3:21" ht="27" customHeight="1">
      <c r="C8" s="578" t="s">
        <v>15</v>
      </c>
      <c r="D8" s="579"/>
      <c r="E8" s="579"/>
      <c r="F8" s="579"/>
      <c r="G8" s="579"/>
      <c r="H8" s="579"/>
      <c r="I8" s="579"/>
      <c r="J8" s="580"/>
      <c r="K8" s="37">
        <v>1720</v>
      </c>
      <c r="L8" s="581">
        <f>+L4-L5+L6+L7</f>
        <v>21729981</v>
      </c>
      <c r="M8" s="581"/>
      <c r="N8" s="581"/>
      <c r="O8" s="581"/>
      <c r="P8" s="581"/>
      <c r="Q8" s="27" t="s">
        <v>3</v>
      </c>
    </row>
    <row r="9" spans="3:21" ht="27" customHeight="1">
      <c r="C9" s="533" t="s">
        <v>236</v>
      </c>
      <c r="D9" s="534"/>
      <c r="E9" s="534"/>
      <c r="F9" s="534"/>
      <c r="G9" s="534"/>
      <c r="H9" s="534"/>
      <c r="I9" s="534"/>
      <c r="J9" s="535"/>
      <c r="K9" s="22">
        <v>1493</v>
      </c>
      <c r="L9" s="537">
        <f>+'RREE at2022 correcta'!H33</f>
        <v>13368091</v>
      </c>
      <c r="M9" s="537"/>
      <c r="N9" s="537"/>
      <c r="O9" s="537"/>
      <c r="P9" s="537"/>
      <c r="Q9" s="24" t="s">
        <v>71</v>
      </c>
    </row>
    <row r="10" spans="3:21" ht="27" customHeight="1">
      <c r="C10" s="533" t="s">
        <v>237</v>
      </c>
      <c r="D10" s="534"/>
      <c r="E10" s="534"/>
      <c r="F10" s="534"/>
      <c r="G10" s="534"/>
      <c r="H10" s="534"/>
      <c r="I10" s="534"/>
      <c r="J10" s="535"/>
      <c r="K10" s="22">
        <v>1494</v>
      </c>
      <c r="L10" s="537">
        <v>3000000</v>
      </c>
      <c r="M10" s="537"/>
      <c r="N10" s="537"/>
      <c r="O10" s="537"/>
      <c r="P10" s="537"/>
      <c r="Q10" s="24" t="s">
        <v>71</v>
      </c>
    </row>
    <row r="11" spans="3:21" ht="27" customHeight="1">
      <c r="C11" s="533" t="s">
        <v>16</v>
      </c>
      <c r="D11" s="534"/>
      <c r="E11" s="534"/>
      <c r="F11" s="534"/>
      <c r="G11" s="534"/>
      <c r="H11" s="534"/>
      <c r="I11" s="534"/>
      <c r="J11" s="534"/>
      <c r="K11" s="22">
        <v>1725</v>
      </c>
      <c r="L11" s="537"/>
      <c r="M11" s="537"/>
      <c r="N11" s="537"/>
      <c r="O11" s="537"/>
      <c r="P11" s="537"/>
      <c r="Q11" s="24" t="s">
        <v>71</v>
      </c>
    </row>
    <row r="12" spans="3:21" ht="27" customHeight="1" thickBot="1">
      <c r="C12" s="498" t="s">
        <v>238</v>
      </c>
      <c r="D12" s="499"/>
      <c r="E12" s="499"/>
      <c r="F12" s="499"/>
      <c r="G12" s="499"/>
      <c r="H12" s="499"/>
      <c r="I12" s="499"/>
      <c r="J12" s="499"/>
      <c r="K12" s="32">
        <v>1727</v>
      </c>
      <c r="L12" s="500"/>
      <c r="M12" s="500"/>
      <c r="N12" s="500"/>
      <c r="O12" s="500"/>
      <c r="P12" s="500"/>
      <c r="Q12" s="41" t="s">
        <v>71</v>
      </c>
    </row>
    <row r="13" spans="3:21" ht="27" customHeight="1" thickBot="1">
      <c r="C13" s="501" t="s">
        <v>239</v>
      </c>
      <c r="D13" s="502"/>
      <c r="E13" s="502"/>
      <c r="F13" s="502"/>
      <c r="G13" s="502"/>
      <c r="H13" s="502"/>
      <c r="I13" s="502"/>
      <c r="J13" s="503"/>
      <c r="K13" s="33">
        <v>1500</v>
      </c>
      <c r="L13" s="504">
        <f>+L8-L9-L10-L11-L12</f>
        <v>5361890</v>
      </c>
      <c r="M13" s="504"/>
      <c r="N13" s="504"/>
      <c r="O13" s="504"/>
      <c r="P13" s="504"/>
      <c r="Q13" s="42" t="s">
        <v>3</v>
      </c>
      <c r="U13" s="256">
        <f>+L13</f>
        <v>5361890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6:J6"/>
    <mergeCell ref="L6:P6"/>
    <mergeCell ref="C2:Q3"/>
    <mergeCell ref="C4:J4"/>
    <mergeCell ref="L4:P4"/>
    <mergeCell ref="C5:J5"/>
    <mergeCell ref="L5:P5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M152"/>
  <sheetViews>
    <sheetView topLeftCell="A7" zoomScale="53" zoomScaleNormal="53" workbookViewId="0">
      <pane ySplit="9" topLeftCell="A31" activePane="bottomLeft" state="frozen"/>
      <selection activeCell="A7" sqref="A7"/>
      <selection pane="bottomLeft" activeCell="H119" sqref="H119"/>
    </sheetView>
  </sheetViews>
  <sheetFormatPr baseColWidth="10" defaultRowHeight="15"/>
  <cols>
    <col min="1" max="1" width="7" customWidth="1"/>
    <col min="2" max="2" width="81.85546875" customWidth="1"/>
    <col min="3" max="3" width="17.7109375" bestFit="1" customWidth="1"/>
    <col min="4" max="5" width="12.140625" customWidth="1"/>
    <col min="6" max="6" width="22.85546875" customWidth="1"/>
    <col min="7" max="7" width="19" bestFit="1" customWidth="1"/>
    <col min="8" max="8" width="21.42578125" customWidth="1"/>
    <col min="9" max="9" width="12.7109375" hidden="1" customWidth="1"/>
    <col min="10" max="10" width="17.85546875" hidden="1" customWidth="1"/>
    <col min="11" max="11" width="12.7109375" hidden="1" customWidth="1"/>
    <col min="12" max="12" width="13.42578125" hidden="1" customWidth="1"/>
    <col min="13" max="13" width="15" customWidth="1"/>
    <col min="14" max="14" width="15.42578125" hidden="1" customWidth="1"/>
    <col min="15" max="15" width="12.7109375" hidden="1" customWidth="1"/>
    <col min="16" max="17" width="11.42578125" hidden="1" customWidth="1"/>
    <col min="18" max="18" width="15.42578125" hidden="1" customWidth="1"/>
    <col min="19" max="19" width="14.5703125" style="92" hidden="1" customWidth="1"/>
    <col min="20" max="20" width="11.42578125" style="92" customWidth="1"/>
    <col min="21" max="21" width="16.28515625" style="92" customWidth="1"/>
    <col min="22" max="22" width="13.140625" style="92" customWidth="1"/>
    <col min="23" max="23" width="14" style="92" bestFit="1" customWidth="1"/>
    <col min="24" max="24" width="12" hidden="1" customWidth="1"/>
    <col min="25" max="25" width="14.42578125" hidden="1" customWidth="1"/>
    <col min="26" max="26" width="13.42578125" hidden="1" customWidth="1"/>
    <col min="27" max="27" width="20.5703125" hidden="1" customWidth="1"/>
    <col min="28" max="28" width="12" hidden="1" customWidth="1"/>
    <col min="29" max="29" width="0" hidden="1" customWidth="1"/>
    <col min="30" max="30" width="14.85546875" hidden="1" customWidth="1"/>
    <col min="31" max="32" width="14.140625" hidden="1" customWidth="1"/>
    <col min="33" max="34" width="15.42578125" hidden="1" customWidth="1"/>
    <col min="35" max="35" width="17.140625" hidden="1" customWidth="1"/>
    <col min="36" max="36" width="17.7109375" style="5" bestFit="1" customWidth="1"/>
    <col min="37" max="37" width="12.7109375" bestFit="1" customWidth="1"/>
    <col min="38" max="38" width="15.42578125" customWidth="1"/>
  </cols>
  <sheetData>
    <row r="2" spans="2:39">
      <c r="B2" s="3" t="s">
        <v>51</v>
      </c>
      <c r="C2" s="3"/>
      <c r="D2" s="3"/>
      <c r="E2" s="3"/>
      <c r="F2" s="3" t="s">
        <v>52</v>
      </c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106"/>
      <c r="T2" s="106"/>
      <c r="U2" s="106"/>
      <c r="V2" s="106"/>
      <c r="W2" s="106"/>
      <c r="X2" s="4"/>
      <c r="Y2" s="4"/>
      <c r="Z2" s="4"/>
      <c r="AA2" s="4"/>
      <c r="AB2" s="4"/>
      <c r="AC2" s="4"/>
      <c r="AD2" s="4"/>
      <c r="AE2" s="4"/>
      <c r="AF2" s="4"/>
      <c r="AI2" s="4"/>
      <c r="AJ2" s="4"/>
    </row>
    <row r="7" spans="2:39" ht="15.75" thickBot="1"/>
    <row r="8" spans="2:39" ht="19.5" thickBot="1"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739" t="s">
        <v>53</v>
      </c>
      <c r="T8" s="748"/>
      <c r="U8" s="748"/>
      <c r="V8" s="748"/>
      <c r="W8" s="748"/>
      <c r="X8" s="748"/>
      <c r="Y8" s="748"/>
      <c r="Z8" s="748"/>
      <c r="AA8" s="748"/>
      <c r="AB8" s="748"/>
      <c r="AC8" s="748"/>
      <c r="AD8" s="748"/>
      <c r="AE8" s="748"/>
      <c r="AF8" s="748"/>
      <c r="AG8" s="740"/>
      <c r="AH8" s="215"/>
      <c r="AI8" s="216"/>
    </row>
    <row r="9" spans="2:39" ht="19.5" thickBot="1">
      <c r="B9" s="357"/>
      <c r="C9" s="357"/>
      <c r="D9" s="357"/>
      <c r="E9" s="357"/>
      <c r="F9" s="357"/>
      <c r="G9" s="358"/>
      <c r="H9" s="358"/>
      <c r="I9" s="358"/>
      <c r="J9" s="358"/>
      <c r="K9" s="358"/>
      <c r="L9" s="358"/>
      <c r="M9" s="358"/>
      <c r="N9" s="358"/>
      <c r="O9" s="358"/>
      <c r="P9" s="357"/>
      <c r="Q9" s="357"/>
      <c r="R9" s="357"/>
      <c r="S9" s="737" t="s">
        <v>170</v>
      </c>
      <c r="T9" s="749"/>
      <c r="U9" s="749"/>
      <c r="V9" s="749"/>
      <c r="W9" s="749"/>
      <c r="X9" s="749"/>
      <c r="Y9" s="749"/>
      <c r="Z9" s="749"/>
      <c r="AA9" s="749"/>
      <c r="AB9" s="738"/>
      <c r="AC9" s="739" t="s">
        <v>171</v>
      </c>
      <c r="AD9" s="748"/>
      <c r="AE9" s="748"/>
      <c r="AF9" s="748"/>
      <c r="AG9" s="740"/>
      <c r="AH9" s="261"/>
      <c r="AI9" s="610" t="s">
        <v>29</v>
      </c>
    </row>
    <row r="10" spans="2:39" ht="19.5" thickBot="1">
      <c r="B10" s="357"/>
      <c r="C10" s="357"/>
      <c r="D10" s="357"/>
      <c r="E10" s="357"/>
      <c r="F10" s="357"/>
      <c r="G10" s="358"/>
      <c r="H10" s="358"/>
      <c r="I10" s="358"/>
      <c r="J10" s="358"/>
      <c r="K10" s="358"/>
      <c r="L10" s="358"/>
      <c r="M10" s="358"/>
      <c r="N10" s="358"/>
      <c r="O10" s="358"/>
      <c r="P10" s="357"/>
      <c r="Q10" s="357"/>
      <c r="R10" s="357"/>
      <c r="S10" s="359"/>
      <c r="T10" s="360"/>
      <c r="U10" s="361"/>
      <c r="V10" s="362" t="s">
        <v>173</v>
      </c>
      <c r="W10" s="362">
        <v>0.111111</v>
      </c>
      <c r="X10" s="363"/>
      <c r="Y10" s="363"/>
      <c r="Z10" s="359" t="s">
        <v>173</v>
      </c>
      <c r="AA10" s="364">
        <f>+W10</f>
        <v>0.111111</v>
      </c>
      <c r="AB10" s="365"/>
      <c r="AC10" s="366" t="s">
        <v>169</v>
      </c>
      <c r="AD10" s="367" t="e">
        <f>+AD33/AI33</f>
        <v>#REF!</v>
      </c>
      <c r="AE10" s="359" t="s">
        <v>173</v>
      </c>
      <c r="AF10" s="368">
        <v>0</v>
      </c>
      <c r="AG10" s="369"/>
      <c r="AH10" s="260"/>
      <c r="AI10" s="611"/>
    </row>
    <row r="11" spans="2:39" ht="26.25" customHeight="1" thickBot="1">
      <c r="B11" s="750" t="s">
        <v>7</v>
      </c>
      <c r="C11" s="753" t="s">
        <v>54</v>
      </c>
      <c r="D11" s="754"/>
      <c r="E11" s="755"/>
      <c r="F11" s="750" t="s">
        <v>55</v>
      </c>
      <c r="G11" s="750" t="s">
        <v>27</v>
      </c>
      <c r="H11" s="739" t="s">
        <v>28</v>
      </c>
      <c r="I11" s="748"/>
      <c r="J11" s="748"/>
      <c r="K11" s="748"/>
      <c r="L11" s="748"/>
      <c r="M11" s="748"/>
      <c r="N11" s="748"/>
      <c r="O11" s="748"/>
      <c r="P11" s="748"/>
      <c r="Q11" s="748"/>
      <c r="R11" s="748"/>
      <c r="S11" s="370"/>
      <c r="T11" s="762" t="s">
        <v>167</v>
      </c>
      <c r="U11" s="763"/>
      <c r="V11" s="762" t="s">
        <v>167</v>
      </c>
      <c r="W11" s="763"/>
      <c r="X11" s="737" t="s">
        <v>168</v>
      </c>
      <c r="Y11" s="738"/>
      <c r="Z11" s="739" t="s">
        <v>269</v>
      </c>
      <c r="AA11" s="740"/>
      <c r="AB11" s="371" t="s">
        <v>172</v>
      </c>
      <c r="AC11" s="737" t="s">
        <v>167</v>
      </c>
      <c r="AD11" s="738"/>
      <c r="AE11" s="737" t="s">
        <v>167</v>
      </c>
      <c r="AF11" s="738"/>
      <c r="AG11" s="369" t="s">
        <v>172</v>
      </c>
      <c r="AH11" s="214"/>
      <c r="AI11" s="611"/>
    </row>
    <row r="12" spans="2:39" ht="26.25" customHeight="1" thickBot="1">
      <c r="B12" s="751"/>
      <c r="C12" s="756"/>
      <c r="D12" s="757"/>
      <c r="E12" s="758"/>
      <c r="F12" s="751"/>
      <c r="G12" s="751"/>
      <c r="H12" s="372"/>
      <c r="I12" s="373"/>
      <c r="J12" s="373"/>
      <c r="K12" s="373"/>
      <c r="L12" s="373"/>
      <c r="M12" s="373"/>
      <c r="N12" s="373"/>
      <c r="O12" s="373"/>
      <c r="P12" s="373"/>
      <c r="Q12" s="373"/>
      <c r="R12" s="359"/>
      <c r="S12" s="370"/>
      <c r="T12" s="762" t="s">
        <v>166</v>
      </c>
      <c r="U12" s="763"/>
      <c r="V12" s="762" t="s">
        <v>270</v>
      </c>
      <c r="W12" s="763"/>
      <c r="X12" s="764" t="s">
        <v>271</v>
      </c>
      <c r="Y12" s="765"/>
      <c r="Z12" s="374" t="s">
        <v>272</v>
      </c>
      <c r="AA12" s="375"/>
      <c r="AB12" s="376" t="s">
        <v>44</v>
      </c>
      <c r="AC12" s="764" t="s">
        <v>271</v>
      </c>
      <c r="AD12" s="765"/>
      <c r="AE12" s="764" t="s">
        <v>273</v>
      </c>
      <c r="AF12" s="765"/>
      <c r="AG12" s="377" t="s">
        <v>44</v>
      </c>
      <c r="AH12" s="214"/>
      <c r="AI12" s="611"/>
    </row>
    <row r="13" spans="2:39" ht="27.75" customHeight="1" thickBot="1">
      <c r="B13" s="751"/>
      <c r="C13" s="756"/>
      <c r="D13" s="757"/>
      <c r="E13" s="758"/>
      <c r="F13" s="751"/>
      <c r="G13" s="751"/>
      <c r="H13" s="741" t="s">
        <v>56</v>
      </c>
      <c r="I13" s="742"/>
      <c r="J13" s="742"/>
      <c r="K13" s="742"/>
      <c r="L13" s="742"/>
      <c r="M13" s="742"/>
      <c r="N13" s="742"/>
      <c r="O13" s="743"/>
      <c r="P13" s="744" t="s">
        <v>57</v>
      </c>
      <c r="Q13" s="745"/>
      <c r="R13" s="746" t="s">
        <v>58</v>
      </c>
      <c r="S13" s="378"/>
      <c r="T13" s="379"/>
      <c r="U13" s="380"/>
      <c r="V13" s="379"/>
      <c r="W13" s="381"/>
      <c r="X13" s="379"/>
      <c r="Y13" s="381"/>
      <c r="Z13" s="379"/>
      <c r="AA13" s="381"/>
      <c r="AB13" s="382">
        <v>0.08</v>
      </c>
      <c r="AC13" s="383"/>
      <c r="AD13" s="380"/>
      <c r="AE13" s="384"/>
      <c r="AF13" s="385"/>
      <c r="AG13" s="386">
        <v>0.08</v>
      </c>
      <c r="AH13" s="259"/>
      <c r="AI13" s="611"/>
    </row>
    <row r="14" spans="2:39" ht="27.75" customHeight="1" thickBot="1">
      <c r="B14" s="751"/>
      <c r="C14" s="756"/>
      <c r="D14" s="757"/>
      <c r="E14" s="758"/>
      <c r="F14" s="751"/>
      <c r="G14" s="751"/>
      <c r="H14" s="387" t="s">
        <v>274</v>
      </c>
      <c r="I14" s="741" t="s">
        <v>275</v>
      </c>
      <c r="J14" s="742"/>
      <c r="K14" s="743"/>
      <c r="L14" s="741" t="s">
        <v>276</v>
      </c>
      <c r="M14" s="742"/>
      <c r="N14" s="742"/>
      <c r="O14" s="743"/>
      <c r="P14" s="388"/>
      <c r="Q14" s="389"/>
      <c r="R14" s="746"/>
      <c r="S14" s="378"/>
      <c r="T14" s="388"/>
      <c r="U14" s="390"/>
      <c r="V14" s="388"/>
      <c r="W14" s="390"/>
      <c r="X14" s="388"/>
      <c r="Y14" s="390"/>
      <c r="Z14" s="388"/>
      <c r="AA14" s="390"/>
      <c r="AB14" s="382"/>
      <c r="AC14" s="388"/>
      <c r="AD14" s="391"/>
      <c r="AE14" s="392"/>
      <c r="AF14" s="391"/>
      <c r="AG14" s="393"/>
      <c r="AH14" s="259"/>
      <c r="AI14" s="611"/>
    </row>
    <row r="15" spans="2:39" s="6" customFormat="1" ht="319.5" thickBot="1">
      <c r="B15" s="752"/>
      <c r="C15" s="759"/>
      <c r="D15" s="760"/>
      <c r="E15" s="761"/>
      <c r="F15" s="752"/>
      <c r="G15" s="752"/>
      <c r="H15" s="394" t="s">
        <v>163</v>
      </c>
      <c r="I15" s="394" t="s">
        <v>277</v>
      </c>
      <c r="J15" s="387" t="s">
        <v>278</v>
      </c>
      <c r="K15" s="394" t="s">
        <v>279</v>
      </c>
      <c r="L15" s="395" t="s">
        <v>164</v>
      </c>
      <c r="M15" s="394" t="s">
        <v>280</v>
      </c>
      <c r="N15" s="394" t="s">
        <v>165</v>
      </c>
      <c r="O15" s="394" t="s">
        <v>281</v>
      </c>
      <c r="P15" s="396" t="s">
        <v>64</v>
      </c>
      <c r="Q15" s="397" t="s">
        <v>65</v>
      </c>
      <c r="R15" s="747"/>
      <c r="S15" s="398" t="s">
        <v>282</v>
      </c>
      <c r="T15" s="399" t="s">
        <v>66</v>
      </c>
      <c r="U15" s="399" t="s">
        <v>67</v>
      </c>
      <c r="V15" s="399" t="s">
        <v>66</v>
      </c>
      <c r="W15" s="399" t="s">
        <v>67</v>
      </c>
      <c r="X15" s="399" t="s">
        <v>66</v>
      </c>
      <c r="Y15" s="399" t="s">
        <v>67</v>
      </c>
      <c r="Z15" s="399" t="s">
        <v>66</v>
      </c>
      <c r="AA15" s="399" t="s">
        <v>67</v>
      </c>
      <c r="AB15" s="400" t="s">
        <v>68</v>
      </c>
      <c r="AC15" s="388" t="s">
        <v>69</v>
      </c>
      <c r="AD15" s="399" t="s">
        <v>67</v>
      </c>
      <c r="AE15" s="388" t="s">
        <v>69</v>
      </c>
      <c r="AF15" s="399" t="s">
        <v>67</v>
      </c>
      <c r="AG15" s="390" t="s">
        <v>69</v>
      </c>
      <c r="AH15" s="217" t="s">
        <v>283</v>
      </c>
      <c r="AI15" s="612"/>
      <c r="AJ15" s="5"/>
    </row>
    <row r="16" spans="2:39" ht="18.75">
      <c r="B16" s="401" t="s">
        <v>284</v>
      </c>
      <c r="C16" s="402"/>
      <c r="D16" s="402"/>
      <c r="E16" s="402"/>
      <c r="F16" s="403"/>
      <c r="G16" s="403"/>
      <c r="H16" s="403"/>
      <c r="I16" s="403"/>
      <c r="J16" s="403"/>
      <c r="K16" s="403"/>
      <c r="L16" s="403"/>
      <c r="M16" s="404"/>
      <c r="N16" s="403"/>
      <c r="O16" s="404"/>
      <c r="P16" s="403"/>
      <c r="Q16" s="404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3"/>
      <c r="AC16" s="403"/>
      <c r="AD16" s="403"/>
      <c r="AE16" s="403"/>
      <c r="AF16" s="403"/>
      <c r="AG16" s="403"/>
      <c r="AH16" s="219"/>
      <c r="AI16" s="220"/>
      <c r="AJ16" s="7"/>
      <c r="AM16" s="4"/>
    </row>
    <row r="17" spans="2:39" ht="18.75">
      <c r="B17" s="406" t="s">
        <v>285</v>
      </c>
      <c r="C17" s="407"/>
      <c r="D17" s="407"/>
      <c r="E17" s="407"/>
      <c r="F17" s="408">
        <f>SUM(G17:R17)</f>
        <v>0</v>
      </c>
      <c r="G17" s="337"/>
      <c r="H17" s="337"/>
      <c r="I17" s="337"/>
      <c r="J17" s="337"/>
      <c r="K17" s="337"/>
      <c r="L17" s="337"/>
      <c r="M17" s="409"/>
      <c r="N17" s="337"/>
      <c r="O17" s="409"/>
      <c r="P17" s="337"/>
      <c r="Q17" s="409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337"/>
      <c r="AC17" s="337"/>
      <c r="AD17" s="337"/>
      <c r="AE17" s="337"/>
      <c r="AF17" s="337"/>
      <c r="AG17" s="337"/>
      <c r="AH17" s="113"/>
      <c r="AI17" s="222"/>
      <c r="AJ17" s="7"/>
      <c r="AM17" s="4"/>
    </row>
    <row r="18" spans="2:39" ht="19.5" thickBot="1">
      <c r="B18" s="406" t="s">
        <v>286</v>
      </c>
      <c r="C18" s="407"/>
      <c r="D18" s="407"/>
      <c r="E18" s="407"/>
      <c r="F18" s="408">
        <f>+G18+H18:H19</f>
        <v>17165832</v>
      </c>
      <c r="G18" s="337">
        <v>3797741</v>
      </c>
      <c r="H18" s="337">
        <v>13368091</v>
      </c>
      <c r="I18" s="337"/>
      <c r="J18" s="337"/>
      <c r="K18" s="337"/>
      <c r="L18" s="337"/>
      <c r="M18" s="409"/>
      <c r="N18" s="337"/>
      <c r="O18" s="409"/>
      <c r="P18" s="337"/>
      <c r="Q18" s="409"/>
      <c r="R18" s="409" t="e">
        <f>+#REF!</f>
        <v>#REF!</v>
      </c>
      <c r="S18" s="409"/>
      <c r="T18" s="409"/>
      <c r="U18" s="409"/>
      <c r="V18" s="409"/>
      <c r="W18" s="409"/>
      <c r="X18" s="409"/>
      <c r="Y18" s="409"/>
      <c r="Z18" s="409"/>
      <c r="AA18" s="409"/>
      <c r="AB18" s="337"/>
      <c r="AC18" s="337"/>
      <c r="AD18" s="337" t="e">
        <f>+#REF!</f>
        <v>#REF!</v>
      </c>
      <c r="AE18" s="337"/>
      <c r="AF18" s="337"/>
      <c r="AG18" s="337"/>
      <c r="AH18" s="113"/>
      <c r="AI18" s="222" t="e">
        <f>+#REF!</f>
        <v>#REF!</v>
      </c>
      <c r="AJ18" s="7"/>
      <c r="AM18" s="4"/>
    </row>
    <row r="19" spans="2:39" s="6" customFormat="1" ht="19.5" thickBot="1">
      <c r="B19" s="411" t="s">
        <v>287</v>
      </c>
      <c r="C19" s="412"/>
      <c r="D19" s="412"/>
      <c r="E19" s="412"/>
      <c r="F19" s="413">
        <f t="shared" ref="F19:S19" si="0">SUM(F16:F18)</f>
        <v>17165832</v>
      </c>
      <c r="G19" s="413">
        <f t="shared" si="0"/>
        <v>3797741</v>
      </c>
      <c r="H19" s="413">
        <f t="shared" si="0"/>
        <v>13368091</v>
      </c>
      <c r="I19" s="413">
        <f t="shared" si="0"/>
        <v>0</v>
      </c>
      <c r="J19" s="413">
        <f t="shared" si="0"/>
        <v>0</v>
      </c>
      <c r="K19" s="413">
        <f t="shared" si="0"/>
        <v>0</v>
      </c>
      <c r="L19" s="413">
        <f t="shared" si="0"/>
        <v>0</v>
      </c>
      <c r="M19" s="413">
        <f t="shared" si="0"/>
        <v>0</v>
      </c>
      <c r="N19" s="413">
        <f t="shared" si="0"/>
        <v>0</v>
      </c>
      <c r="O19" s="413">
        <f t="shared" si="0"/>
        <v>0</v>
      </c>
      <c r="P19" s="413">
        <f t="shared" si="0"/>
        <v>0</v>
      </c>
      <c r="Q19" s="413">
        <f t="shared" si="0"/>
        <v>0</v>
      </c>
      <c r="R19" s="413" t="e">
        <f t="shared" si="0"/>
        <v>#REF!</v>
      </c>
      <c r="S19" s="413">
        <f t="shared" si="0"/>
        <v>0</v>
      </c>
      <c r="T19" s="413">
        <f>+V19</f>
        <v>0</v>
      </c>
      <c r="U19" s="413">
        <f t="shared" ref="U19:AI19" si="1">SUM(U16:U18)</f>
        <v>0</v>
      </c>
      <c r="V19" s="413">
        <f t="shared" si="1"/>
        <v>0</v>
      </c>
      <c r="W19" s="413">
        <f t="shared" si="1"/>
        <v>0</v>
      </c>
      <c r="X19" s="413">
        <f t="shared" si="1"/>
        <v>0</v>
      </c>
      <c r="Y19" s="413">
        <f t="shared" si="1"/>
        <v>0</v>
      </c>
      <c r="Z19" s="413">
        <f t="shared" si="1"/>
        <v>0</v>
      </c>
      <c r="AA19" s="413">
        <f t="shared" si="1"/>
        <v>0</v>
      </c>
      <c r="AB19" s="413">
        <f t="shared" si="1"/>
        <v>0</v>
      </c>
      <c r="AC19" s="413">
        <f t="shared" si="1"/>
        <v>0</v>
      </c>
      <c r="AD19" s="413" t="e">
        <f t="shared" si="1"/>
        <v>#REF!</v>
      </c>
      <c r="AE19" s="413">
        <f t="shared" si="1"/>
        <v>0</v>
      </c>
      <c r="AF19" s="413">
        <f t="shared" si="1"/>
        <v>0</v>
      </c>
      <c r="AG19" s="413">
        <f t="shared" si="1"/>
        <v>0</v>
      </c>
      <c r="AH19" s="114">
        <f t="shared" si="1"/>
        <v>0</v>
      </c>
      <c r="AI19" s="115" t="e">
        <f t="shared" si="1"/>
        <v>#REF!</v>
      </c>
      <c r="AJ19" s="223"/>
      <c r="AK19" s="8"/>
      <c r="AL19" s="8"/>
    </row>
    <row r="20" spans="2:39" s="6" customFormat="1" ht="18.75">
      <c r="B20" s="414" t="s">
        <v>288</v>
      </c>
      <c r="C20" s="415"/>
      <c r="D20" s="415"/>
      <c r="E20" s="415"/>
      <c r="F20" s="408">
        <f t="shared" ref="F20:F23" si="2">SUM(G20:R20)</f>
        <v>0</v>
      </c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6"/>
      <c r="AH20" s="116"/>
      <c r="AI20" s="116"/>
      <c r="AJ20" s="223"/>
      <c r="AK20" s="8"/>
      <c r="AL20" s="8"/>
    </row>
    <row r="21" spans="2:39" s="6" customFormat="1" ht="18.75">
      <c r="B21" s="407" t="s">
        <v>373</v>
      </c>
      <c r="C21" s="417"/>
      <c r="D21" s="417"/>
      <c r="E21" s="417"/>
      <c r="F21" s="408">
        <f t="shared" si="2"/>
        <v>0</v>
      </c>
      <c r="G21" s="337"/>
      <c r="H21" s="440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117"/>
      <c r="AI21" s="117"/>
      <c r="AJ21" s="227"/>
      <c r="AK21" s="8"/>
      <c r="AL21" s="8"/>
    </row>
    <row r="22" spans="2:39" s="6" customFormat="1" ht="18.75">
      <c r="B22" s="407" t="s">
        <v>289</v>
      </c>
      <c r="C22" s="417"/>
      <c r="D22" s="417"/>
      <c r="E22" s="417"/>
      <c r="F22" s="408">
        <f t="shared" si="2"/>
        <v>0</v>
      </c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229"/>
      <c r="AI22" s="229"/>
      <c r="AJ22" s="223"/>
      <c r="AK22" s="8"/>
      <c r="AL22" s="8"/>
    </row>
    <row r="23" spans="2:39" s="6" customFormat="1" ht="19.5" thickBot="1">
      <c r="B23" s="407" t="s">
        <v>290</v>
      </c>
      <c r="C23" s="417"/>
      <c r="D23" s="417"/>
      <c r="E23" s="417"/>
      <c r="F23" s="408">
        <f t="shared" si="2"/>
        <v>0</v>
      </c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229"/>
      <c r="AI23" s="229"/>
      <c r="AJ23" s="223"/>
      <c r="AK23" s="8"/>
      <c r="AL23" s="8"/>
    </row>
    <row r="24" spans="2:39" s="6" customFormat="1" ht="19.5" thickBot="1">
      <c r="B24" s="411" t="s">
        <v>291</v>
      </c>
      <c r="C24" s="412"/>
      <c r="D24" s="412"/>
      <c r="E24" s="412"/>
      <c r="F24" s="413">
        <f>SUM(F19:F23)</f>
        <v>17165832</v>
      </c>
      <c r="G24" s="413">
        <f t="shared" ref="G24:AI24" si="3">SUM(G19:G23)</f>
        <v>3797741</v>
      </c>
      <c r="H24" s="413">
        <f>SUM(H19:H23)</f>
        <v>13368091</v>
      </c>
      <c r="I24" s="413">
        <f t="shared" si="3"/>
        <v>0</v>
      </c>
      <c r="J24" s="413">
        <f t="shared" si="3"/>
        <v>0</v>
      </c>
      <c r="K24" s="413">
        <f t="shared" si="3"/>
        <v>0</v>
      </c>
      <c r="L24" s="413">
        <f t="shared" si="3"/>
        <v>0</v>
      </c>
      <c r="M24" s="413">
        <f t="shared" si="3"/>
        <v>0</v>
      </c>
      <c r="N24" s="413">
        <f t="shared" si="3"/>
        <v>0</v>
      </c>
      <c r="O24" s="413">
        <f t="shared" si="3"/>
        <v>0</v>
      </c>
      <c r="P24" s="413">
        <f t="shared" si="3"/>
        <v>0</v>
      </c>
      <c r="Q24" s="413">
        <f t="shared" si="3"/>
        <v>0</v>
      </c>
      <c r="R24" s="413" t="e">
        <f t="shared" si="3"/>
        <v>#REF!</v>
      </c>
      <c r="S24" s="413">
        <f t="shared" si="3"/>
        <v>0</v>
      </c>
      <c r="T24" s="413">
        <f t="shared" si="3"/>
        <v>0</v>
      </c>
      <c r="U24" s="413">
        <f t="shared" si="3"/>
        <v>0</v>
      </c>
      <c r="V24" s="413">
        <f t="shared" si="3"/>
        <v>0</v>
      </c>
      <c r="W24" s="413">
        <f t="shared" si="3"/>
        <v>0</v>
      </c>
      <c r="X24" s="413">
        <f t="shared" si="3"/>
        <v>0</v>
      </c>
      <c r="Y24" s="413">
        <f t="shared" si="3"/>
        <v>0</v>
      </c>
      <c r="Z24" s="413">
        <f t="shared" si="3"/>
        <v>0</v>
      </c>
      <c r="AA24" s="413">
        <f t="shared" si="3"/>
        <v>0</v>
      </c>
      <c r="AB24" s="413">
        <f t="shared" si="3"/>
        <v>0</v>
      </c>
      <c r="AC24" s="413">
        <f t="shared" si="3"/>
        <v>0</v>
      </c>
      <c r="AD24" s="413" t="e">
        <f t="shared" si="3"/>
        <v>#REF!</v>
      </c>
      <c r="AE24" s="413">
        <f t="shared" si="3"/>
        <v>0</v>
      </c>
      <c r="AF24" s="413">
        <f t="shared" si="3"/>
        <v>0</v>
      </c>
      <c r="AG24" s="413">
        <f t="shared" si="3"/>
        <v>0</v>
      </c>
      <c r="AH24" s="114">
        <f t="shared" si="3"/>
        <v>0</v>
      </c>
      <c r="AI24" s="114" t="e">
        <f t="shared" si="3"/>
        <v>#REF!</v>
      </c>
      <c r="AJ24" s="223"/>
      <c r="AK24" s="8"/>
      <c r="AL24" s="8"/>
    </row>
    <row r="25" spans="2:39" s="6" customFormat="1" ht="18.75">
      <c r="B25" s="407" t="s">
        <v>174</v>
      </c>
      <c r="C25" s="417"/>
      <c r="D25" s="417"/>
      <c r="E25" s="417"/>
      <c r="F25" s="418">
        <f>SUM(G25:R25)</f>
        <v>-3797741</v>
      </c>
      <c r="G25" s="337">
        <f>-G19</f>
        <v>-3797741</v>
      </c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117"/>
      <c r="AI25" s="117"/>
      <c r="AJ25" s="230"/>
      <c r="AK25" s="8"/>
      <c r="AL25" s="8"/>
    </row>
    <row r="26" spans="2:39" s="6" customFormat="1" ht="18.75">
      <c r="B26" s="419" t="s">
        <v>178</v>
      </c>
      <c r="C26" s="420"/>
      <c r="D26" s="407"/>
      <c r="E26" s="417"/>
      <c r="F26" s="416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117"/>
      <c r="AI26" s="117"/>
      <c r="AJ26" s="223"/>
      <c r="AK26" s="8"/>
      <c r="AL26" s="8"/>
    </row>
    <row r="27" spans="2:39" s="6" customFormat="1" ht="18.75">
      <c r="B27" s="419" t="s">
        <v>292</v>
      </c>
      <c r="C27" s="420">
        <f>+'R18 at2022 corregido'!U13</f>
        <v>5361890</v>
      </c>
      <c r="D27" s="407"/>
      <c r="E27" s="417"/>
      <c r="F27" s="416">
        <f t="shared" ref="F27" si="4">SUM(G27:R27)</f>
        <v>5361890</v>
      </c>
      <c r="G27" s="337">
        <f>+C27</f>
        <v>5361890</v>
      </c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117"/>
      <c r="AI27" s="117"/>
      <c r="AJ27" s="223"/>
      <c r="AK27" s="8"/>
      <c r="AL27" s="8"/>
    </row>
    <row r="28" spans="2:39" s="6" customFormat="1" ht="18.75">
      <c r="B28" s="407" t="s">
        <v>177</v>
      </c>
      <c r="C28" s="420"/>
      <c r="D28" s="407"/>
      <c r="E28" s="417"/>
      <c r="F28" s="416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226"/>
      <c r="AI28" s="226"/>
      <c r="AJ28" s="10"/>
      <c r="AK28" s="8"/>
      <c r="AL28" s="8"/>
    </row>
    <row r="29" spans="2:39" ht="18.75">
      <c r="B29" s="407" t="s">
        <v>175</v>
      </c>
      <c r="C29" s="420">
        <f>+'R17 at2022 corregida'!V42</f>
        <v>3549517.5</v>
      </c>
      <c r="D29" s="421">
        <v>0.1</v>
      </c>
      <c r="E29" s="421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>
        <f>+C29*D29</f>
        <v>354951.75</v>
      </c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226"/>
      <c r="AI29" s="226"/>
      <c r="AK29" s="4"/>
      <c r="AL29" s="4"/>
    </row>
    <row r="30" spans="2:39" ht="18.75">
      <c r="B30" s="422" t="s">
        <v>176</v>
      </c>
      <c r="C30" s="423"/>
      <c r="D30" s="424"/>
      <c r="E30" s="424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232"/>
      <c r="AI30" s="232"/>
      <c r="AK30" s="4"/>
      <c r="AL30" s="4"/>
    </row>
    <row r="31" spans="2:39" ht="18.75">
      <c r="B31" s="422" t="s">
        <v>176</v>
      </c>
      <c r="C31" s="423"/>
      <c r="D31" s="424"/>
      <c r="E31" s="424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118"/>
      <c r="AI31" s="118"/>
      <c r="AK31" s="4"/>
      <c r="AL31" s="4"/>
    </row>
    <row r="32" spans="2:39" ht="19.5" thickBot="1">
      <c r="B32" s="422" t="s">
        <v>176</v>
      </c>
      <c r="C32" s="423"/>
      <c r="D32" s="424"/>
      <c r="E32" s="424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118"/>
      <c r="AI32" s="118"/>
      <c r="AK32" s="4"/>
      <c r="AL32" s="4"/>
    </row>
    <row r="33" spans="2:38" s="6" customFormat="1" ht="19.5" thickBot="1">
      <c r="B33" s="411" t="s">
        <v>179</v>
      </c>
      <c r="C33" s="412"/>
      <c r="D33" s="412"/>
      <c r="E33" s="412"/>
      <c r="F33" s="413">
        <f t="shared" ref="F33:AI33" si="5">SUM(F24:F32)</f>
        <v>18729981</v>
      </c>
      <c r="G33" s="413">
        <f t="shared" si="5"/>
        <v>5361890</v>
      </c>
      <c r="H33" s="413">
        <f t="shared" si="5"/>
        <v>13368091</v>
      </c>
      <c r="I33" s="413">
        <f t="shared" si="5"/>
        <v>0</v>
      </c>
      <c r="J33" s="413">
        <f t="shared" si="5"/>
        <v>0</v>
      </c>
      <c r="K33" s="413">
        <f t="shared" si="5"/>
        <v>0</v>
      </c>
      <c r="L33" s="413">
        <f t="shared" si="5"/>
        <v>0</v>
      </c>
      <c r="M33" s="413">
        <f t="shared" si="5"/>
        <v>0</v>
      </c>
      <c r="N33" s="413">
        <f t="shared" si="5"/>
        <v>0</v>
      </c>
      <c r="O33" s="413">
        <f t="shared" si="5"/>
        <v>0</v>
      </c>
      <c r="P33" s="413">
        <f t="shared" si="5"/>
        <v>0</v>
      </c>
      <c r="Q33" s="413">
        <f t="shared" si="5"/>
        <v>0</v>
      </c>
      <c r="R33" s="413" t="e">
        <f t="shared" si="5"/>
        <v>#REF!</v>
      </c>
      <c r="S33" s="413">
        <f t="shared" si="5"/>
        <v>0</v>
      </c>
      <c r="T33" s="413">
        <f t="shared" si="5"/>
        <v>0</v>
      </c>
      <c r="U33" s="413">
        <f t="shared" si="5"/>
        <v>0</v>
      </c>
      <c r="V33" s="413">
        <f t="shared" si="5"/>
        <v>0</v>
      </c>
      <c r="W33" s="413">
        <f t="shared" si="5"/>
        <v>354951.75</v>
      </c>
      <c r="X33" s="413">
        <f t="shared" si="5"/>
        <v>0</v>
      </c>
      <c r="Y33" s="413">
        <f t="shared" si="5"/>
        <v>0</v>
      </c>
      <c r="Z33" s="413">
        <f t="shared" si="5"/>
        <v>0</v>
      </c>
      <c r="AA33" s="413">
        <f t="shared" si="5"/>
        <v>0</v>
      </c>
      <c r="AB33" s="413">
        <f t="shared" si="5"/>
        <v>0</v>
      </c>
      <c r="AC33" s="413">
        <f t="shared" si="5"/>
        <v>0</v>
      </c>
      <c r="AD33" s="413" t="e">
        <f t="shared" si="5"/>
        <v>#REF!</v>
      </c>
      <c r="AE33" s="413">
        <f t="shared" si="5"/>
        <v>0</v>
      </c>
      <c r="AF33" s="413">
        <f t="shared" si="5"/>
        <v>0</v>
      </c>
      <c r="AG33" s="413">
        <f t="shared" si="5"/>
        <v>0</v>
      </c>
      <c r="AH33" s="114">
        <f t="shared" si="5"/>
        <v>0</v>
      </c>
      <c r="AI33" s="114" t="e">
        <f t="shared" si="5"/>
        <v>#REF!</v>
      </c>
      <c r="AJ33" s="9"/>
      <c r="AK33" s="4"/>
      <c r="AL33" s="4"/>
    </row>
    <row r="34" spans="2:38" ht="18.75">
      <c r="B34" s="417" t="s">
        <v>180</v>
      </c>
      <c r="C34" s="417"/>
      <c r="D34" s="407"/>
      <c r="E34" s="407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14"/>
      <c r="AI34" s="14"/>
      <c r="AK34" s="4"/>
      <c r="AL34" s="4"/>
    </row>
    <row r="35" spans="2:38" s="6" customFormat="1" ht="18.75" hidden="1">
      <c r="B35" s="407" t="s">
        <v>293</v>
      </c>
      <c r="C35" s="420">
        <f>+'retiros at2022 '!B9</f>
        <v>0</v>
      </c>
      <c r="D35" s="417"/>
      <c r="E35" s="417"/>
      <c r="F35" s="416">
        <f t="shared" ref="F35:F98" si="6">SUM(G35:R35)</f>
        <v>0</v>
      </c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117"/>
      <c r="AI35" s="117"/>
      <c r="AJ35" s="7"/>
      <c r="AK35" s="4"/>
      <c r="AL35" s="4"/>
    </row>
    <row r="36" spans="2:38" ht="18.75" hidden="1">
      <c r="B36" s="407" t="s">
        <v>294</v>
      </c>
      <c r="C36" s="420">
        <f>+'retiros at2022 '!C9</f>
        <v>0</v>
      </c>
      <c r="D36" s="421"/>
      <c r="E36" s="421"/>
      <c r="F36" s="416">
        <f t="shared" si="6"/>
        <v>0</v>
      </c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117"/>
      <c r="AI36" s="117"/>
      <c r="AK36" s="4"/>
      <c r="AL36" s="4"/>
    </row>
    <row r="37" spans="2:38" ht="18.75" hidden="1">
      <c r="B37" s="407" t="s">
        <v>295</v>
      </c>
      <c r="C37" s="420">
        <f>+'retiros at2022 '!D9</f>
        <v>0</v>
      </c>
      <c r="D37" s="421"/>
      <c r="E37" s="421"/>
      <c r="F37" s="416">
        <f t="shared" si="6"/>
        <v>0</v>
      </c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117"/>
      <c r="AI37" s="117"/>
      <c r="AK37" s="4"/>
      <c r="AL37" s="4"/>
    </row>
    <row r="38" spans="2:38" ht="18.75" hidden="1">
      <c r="B38" s="407" t="s">
        <v>296</v>
      </c>
      <c r="C38" s="420">
        <f>+'retiros at2022 '!E9</f>
        <v>0</v>
      </c>
      <c r="D38" s="421"/>
      <c r="E38" s="421"/>
      <c r="F38" s="416">
        <f t="shared" si="6"/>
        <v>0</v>
      </c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117"/>
      <c r="AI38" s="117"/>
      <c r="AK38" s="4"/>
      <c r="AL38" s="4"/>
    </row>
    <row r="39" spans="2:38" ht="18.75" hidden="1">
      <c r="B39" s="407" t="s">
        <v>297</v>
      </c>
      <c r="C39" s="420">
        <f>+'retiros at2022 '!F9</f>
        <v>0</v>
      </c>
      <c r="D39" s="421"/>
      <c r="E39" s="421"/>
      <c r="F39" s="416">
        <f t="shared" si="6"/>
        <v>0</v>
      </c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117"/>
      <c r="AI39" s="117"/>
      <c r="AK39" s="4"/>
      <c r="AL39" s="4"/>
    </row>
    <row r="40" spans="2:38" ht="18.75" hidden="1">
      <c r="B40" s="407" t="s">
        <v>298</v>
      </c>
      <c r="C40" s="420">
        <f>+'retiros at2022 '!G9</f>
        <v>0</v>
      </c>
      <c r="D40" s="421"/>
      <c r="E40" s="421"/>
      <c r="F40" s="416">
        <f t="shared" si="6"/>
        <v>0</v>
      </c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117"/>
      <c r="AI40" s="117"/>
      <c r="AK40" s="4"/>
      <c r="AL40" s="4"/>
    </row>
    <row r="41" spans="2:38" ht="18.75" hidden="1">
      <c r="B41" s="407" t="s">
        <v>299</v>
      </c>
      <c r="C41" s="420">
        <f>+'retiros at2022 '!B10</f>
        <v>0</v>
      </c>
      <c r="D41" s="421"/>
      <c r="E41" s="421"/>
      <c r="F41" s="416">
        <f t="shared" si="6"/>
        <v>0</v>
      </c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117"/>
      <c r="AI41" s="117"/>
      <c r="AK41" s="4"/>
      <c r="AL41" s="4"/>
    </row>
    <row r="42" spans="2:38" ht="18.75" hidden="1">
      <c r="B42" s="407" t="s">
        <v>300</v>
      </c>
      <c r="C42" s="420">
        <f>+'retiros at2022 '!C10</f>
        <v>0</v>
      </c>
      <c r="D42" s="421"/>
      <c r="E42" s="421"/>
      <c r="F42" s="416">
        <f t="shared" si="6"/>
        <v>0</v>
      </c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117"/>
      <c r="AI42" s="117"/>
      <c r="AK42" s="4"/>
      <c r="AL42" s="4"/>
    </row>
    <row r="43" spans="2:38" ht="18.75" hidden="1">
      <c r="B43" s="407" t="s">
        <v>301</v>
      </c>
      <c r="C43" s="420">
        <f>+'retiros at2022 '!D10</f>
        <v>0</v>
      </c>
      <c r="D43" s="421"/>
      <c r="E43" s="421"/>
      <c r="F43" s="416">
        <f t="shared" si="6"/>
        <v>0</v>
      </c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117"/>
      <c r="AI43" s="117"/>
      <c r="AK43" s="4"/>
      <c r="AL43" s="4"/>
    </row>
    <row r="44" spans="2:38" ht="18.75" hidden="1">
      <c r="B44" s="407" t="s">
        <v>302</v>
      </c>
      <c r="C44" s="420">
        <f>+'retiros at2022 '!E10</f>
        <v>0</v>
      </c>
      <c r="D44" s="421"/>
      <c r="E44" s="421"/>
      <c r="F44" s="416">
        <f t="shared" si="6"/>
        <v>0</v>
      </c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117"/>
      <c r="AI44" s="117"/>
      <c r="AK44" s="4"/>
      <c r="AL44" s="4"/>
    </row>
    <row r="45" spans="2:38" ht="18.75" hidden="1">
      <c r="B45" s="407" t="s">
        <v>303</v>
      </c>
      <c r="C45" s="420">
        <f>+'retiros at2022 '!F10</f>
        <v>0</v>
      </c>
      <c r="D45" s="421"/>
      <c r="E45" s="421"/>
      <c r="F45" s="416">
        <f t="shared" si="6"/>
        <v>0</v>
      </c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117"/>
      <c r="AI45" s="117"/>
      <c r="AK45" s="4"/>
      <c r="AL45" s="4"/>
    </row>
    <row r="46" spans="2:38" ht="18.75" hidden="1">
      <c r="B46" s="407" t="s">
        <v>304</v>
      </c>
      <c r="C46" s="420">
        <f>+'retiros at2022 '!G10</f>
        <v>0</v>
      </c>
      <c r="D46" s="421"/>
      <c r="E46" s="421"/>
      <c r="F46" s="416">
        <f t="shared" si="6"/>
        <v>0</v>
      </c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117"/>
      <c r="AI46" s="117"/>
      <c r="AK46" s="4"/>
      <c r="AL46" s="4"/>
    </row>
    <row r="47" spans="2:38" ht="18.75" hidden="1">
      <c r="B47" s="407" t="s">
        <v>305</v>
      </c>
      <c r="C47" s="420">
        <f>+'retiros at2022 '!B11</f>
        <v>0</v>
      </c>
      <c r="D47" s="421"/>
      <c r="E47" s="421"/>
      <c r="F47" s="416">
        <f t="shared" si="6"/>
        <v>0</v>
      </c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117"/>
      <c r="AI47" s="117"/>
      <c r="AK47" s="4"/>
      <c r="AL47" s="4"/>
    </row>
    <row r="48" spans="2:38" ht="18.75" hidden="1">
      <c r="B48" s="407" t="s">
        <v>306</v>
      </c>
      <c r="C48" s="420">
        <f>+'retiros at2022 '!C11</f>
        <v>0</v>
      </c>
      <c r="D48" s="421"/>
      <c r="E48" s="421"/>
      <c r="F48" s="416">
        <f t="shared" si="6"/>
        <v>0</v>
      </c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117"/>
      <c r="AI48" s="117"/>
      <c r="AK48" s="4"/>
      <c r="AL48" s="4"/>
    </row>
    <row r="49" spans="2:38" ht="18.75" hidden="1">
      <c r="B49" s="407" t="s">
        <v>307</v>
      </c>
      <c r="C49" s="420">
        <f>+'retiros at2022 '!D11</f>
        <v>0</v>
      </c>
      <c r="D49" s="421"/>
      <c r="E49" s="421"/>
      <c r="F49" s="416">
        <f t="shared" si="6"/>
        <v>0</v>
      </c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117"/>
      <c r="AI49" s="117"/>
      <c r="AK49" s="4"/>
      <c r="AL49" s="4"/>
    </row>
    <row r="50" spans="2:38" ht="18.75" hidden="1">
      <c r="B50" s="407" t="s">
        <v>308</v>
      </c>
      <c r="C50" s="420">
        <f>+'retiros at2022 '!E11</f>
        <v>0</v>
      </c>
      <c r="D50" s="421"/>
      <c r="E50" s="421"/>
      <c r="F50" s="416">
        <f t="shared" si="6"/>
        <v>0</v>
      </c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117"/>
      <c r="AI50" s="117"/>
      <c r="AK50" s="4"/>
      <c r="AL50" s="4"/>
    </row>
    <row r="51" spans="2:38" ht="18.75" hidden="1">
      <c r="B51" s="407" t="s">
        <v>309</v>
      </c>
      <c r="C51" s="420">
        <f>+'retiros at2022 '!F11</f>
        <v>0</v>
      </c>
      <c r="D51" s="421"/>
      <c r="E51" s="421"/>
      <c r="F51" s="416">
        <f t="shared" si="6"/>
        <v>0</v>
      </c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117"/>
      <c r="AI51" s="117"/>
      <c r="AK51" s="4"/>
      <c r="AL51" s="4"/>
    </row>
    <row r="52" spans="2:38" ht="18.75" hidden="1">
      <c r="B52" s="407" t="s">
        <v>310</v>
      </c>
      <c r="C52" s="420">
        <f>+'retiros at2022 '!G11</f>
        <v>0</v>
      </c>
      <c r="D52" s="421"/>
      <c r="E52" s="421"/>
      <c r="F52" s="416">
        <f t="shared" si="6"/>
        <v>0</v>
      </c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117"/>
      <c r="AI52" s="117"/>
      <c r="AK52" s="4"/>
      <c r="AL52" s="4"/>
    </row>
    <row r="53" spans="2:38" ht="18.75" hidden="1">
      <c r="B53" s="407" t="s">
        <v>311</v>
      </c>
      <c r="C53" s="420">
        <f>+'retiros at2022 '!B12</f>
        <v>0</v>
      </c>
      <c r="D53" s="421"/>
      <c r="E53" s="421"/>
      <c r="F53" s="416">
        <f t="shared" si="6"/>
        <v>0</v>
      </c>
      <c r="G53" s="337">
        <f>-C53</f>
        <v>0</v>
      </c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117"/>
      <c r="AI53" s="117"/>
      <c r="AK53" s="4"/>
      <c r="AL53" s="4"/>
    </row>
    <row r="54" spans="2:38" ht="18.75" hidden="1">
      <c r="B54" s="407" t="s">
        <v>312</v>
      </c>
      <c r="C54" s="420">
        <f>+'retiros at2022 '!C12</f>
        <v>0</v>
      </c>
      <c r="D54" s="421"/>
      <c r="E54" s="421"/>
      <c r="F54" s="416">
        <f t="shared" si="6"/>
        <v>0</v>
      </c>
      <c r="G54" s="337">
        <f t="shared" ref="G54:G100" si="7">-C54</f>
        <v>0</v>
      </c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117"/>
      <c r="AI54" s="117"/>
      <c r="AK54" s="4"/>
      <c r="AL54" s="4"/>
    </row>
    <row r="55" spans="2:38" ht="18.75" hidden="1">
      <c r="B55" s="407" t="s">
        <v>313</v>
      </c>
      <c r="C55" s="420">
        <f>+'retiros at2022 '!D12</f>
        <v>0</v>
      </c>
      <c r="D55" s="421"/>
      <c r="E55" s="421"/>
      <c r="F55" s="416">
        <f t="shared" si="6"/>
        <v>0</v>
      </c>
      <c r="G55" s="337">
        <f t="shared" si="7"/>
        <v>0</v>
      </c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117"/>
      <c r="AI55" s="117"/>
      <c r="AK55" s="4"/>
      <c r="AL55" s="4"/>
    </row>
    <row r="56" spans="2:38" ht="18.75" hidden="1">
      <c r="B56" s="407" t="s">
        <v>314</v>
      </c>
      <c r="C56" s="420">
        <f>+'retiros at2022 '!E12</f>
        <v>0</v>
      </c>
      <c r="D56" s="421"/>
      <c r="E56" s="421"/>
      <c r="F56" s="416">
        <f t="shared" si="6"/>
        <v>0</v>
      </c>
      <c r="G56" s="337">
        <f t="shared" si="7"/>
        <v>0</v>
      </c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117"/>
      <c r="AI56" s="117"/>
      <c r="AK56" s="4"/>
      <c r="AL56" s="4"/>
    </row>
    <row r="57" spans="2:38" s="6" customFormat="1" ht="18.75" hidden="1">
      <c r="B57" s="407" t="s">
        <v>315</v>
      </c>
      <c r="C57" s="420">
        <f>+'retiros at2022 '!F12</f>
        <v>0</v>
      </c>
      <c r="D57" s="421"/>
      <c r="E57" s="421"/>
      <c r="F57" s="416">
        <f t="shared" si="6"/>
        <v>0</v>
      </c>
      <c r="G57" s="337">
        <f t="shared" si="7"/>
        <v>0</v>
      </c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117"/>
      <c r="AI57" s="117"/>
      <c r="AJ57" s="5"/>
      <c r="AK57" s="4"/>
      <c r="AL57" s="4"/>
    </row>
    <row r="58" spans="2:38" ht="18.75" hidden="1">
      <c r="B58" s="407" t="s">
        <v>316</v>
      </c>
      <c r="C58" s="420">
        <f>+'retiros at2022 '!G12</f>
        <v>0</v>
      </c>
      <c r="D58" s="425"/>
      <c r="E58" s="425"/>
      <c r="F58" s="416">
        <f t="shared" si="6"/>
        <v>0</v>
      </c>
      <c r="G58" s="337">
        <f t="shared" si="7"/>
        <v>0</v>
      </c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117"/>
      <c r="AI58" s="117"/>
      <c r="AK58" s="4"/>
      <c r="AL58" s="4"/>
    </row>
    <row r="59" spans="2:38" ht="18.75" hidden="1">
      <c r="B59" s="407" t="s">
        <v>317</v>
      </c>
      <c r="C59" s="420">
        <f>+'retiros at2022 '!B13</f>
        <v>0</v>
      </c>
      <c r="D59" s="425"/>
      <c r="E59" s="425"/>
      <c r="F59" s="416">
        <f t="shared" si="6"/>
        <v>0</v>
      </c>
      <c r="G59" s="337">
        <f t="shared" si="7"/>
        <v>0</v>
      </c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  <c r="AH59" s="117"/>
      <c r="AI59" s="117"/>
      <c r="AK59" s="4"/>
      <c r="AL59" s="4"/>
    </row>
    <row r="60" spans="2:38" ht="18.75" hidden="1">
      <c r="B60" s="407" t="s">
        <v>318</v>
      </c>
      <c r="C60" s="420">
        <f>+'retiros at2022 '!C13</f>
        <v>0</v>
      </c>
      <c r="D60" s="425"/>
      <c r="E60" s="425"/>
      <c r="F60" s="416">
        <f t="shared" si="6"/>
        <v>0</v>
      </c>
      <c r="G60" s="337">
        <f t="shared" si="7"/>
        <v>0</v>
      </c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117"/>
      <c r="AI60" s="117"/>
      <c r="AK60" s="4"/>
      <c r="AL60" s="4"/>
    </row>
    <row r="61" spans="2:38" ht="18.75" hidden="1">
      <c r="B61" s="407" t="s">
        <v>319</v>
      </c>
      <c r="C61" s="420">
        <f>+'retiros at2022 '!D13</f>
        <v>0</v>
      </c>
      <c r="D61" s="425"/>
      <c r="E61" s="425"/>
      <c r="F61" s="416">
        <f t="shared" si="6"/>
        <v>0</v>
      </c>
      <c r="G61" s="337">
        <f t="shared" si="7"/>
        <v>0</v>
      </c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117"/>
      <c r="AI61" s="117"/>
      <c r="AK61" s="4"/>
      <c r="AL61" s="4"/>
    </row>
    <row r="62" spans="2:38" ht="18.75" hidden="1">
      <c r="B62" s="407" t="s">
        <v>320</v>
      </c>
      <c r="C62" s="420">
        <f>+'retiros at2022 '!E13</f>
        <v>0</v>
      </c>
      <c r="D62" s="425"/>
      <c r="E62" s="425"/>
      <c r="F62" s="416">
        <f t="shared" si="6"/>
        <v>0</v>
      </c>
      <c r="G62" s="337">
        <f t="shared" si="7"/>
        <v>0</v>
      </c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/>
      <c r="AD62" s="337"/>
      <c r="AE62" s="337"/>
      <c r="AF62" s="337"/>
      <c r="AG62" s="337"/>
      <c r="AH62" s="117"/>
      <c r="AI62" s="117"/>
      <c r="AK62" s="4"/>
      <c r="AL62" s="4"/>
    </row>
    <row r="63" spans="2:38" ht="18.75" hidden="1">
      <c r="B63" s="407" t="s">
        <v>321</v>
      </c>
      <c r="C63" s="420">
        <f>+'retiros at2022 '!F13</f>
        <v>0</v>
      </c>
      <c r="D63" s="425"/>
      <c r="E63" s="425"/>
      <c r="F63" s="416">
        <f t="shared" si="6"/>
        <v>0</v>
      </c>
      <c r="G63" s="337">
        <f t="shared" si="7"/>
        <v>0</v>
      </c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37"/>
      <c r="AC63" s="337"/>
      <c r="AD63" s="337"/>
      <c r="AE63" s="337"/>
      <c r="AF63" s="337"/>
      <c r="AG63" s="337"/>
      <c r="AH63" s="117"/>
      <c r="AI63" s="117"/>
      <c r="AK63" s="4"/>
      <c r="AL63" s="4"/>
    </row>
    <row r="64" spans="2:38" ht="18.75" hidden="1">
      <c r="B64" s="407" t="s">
        <v>322</v>
      </c>
      <c r="C64" s="420">
        <f>+'retiros at2022 '!G13</f>
        <v>0</v>
      </c>
      <c r="D64" s="425"/>
      <c r="E64" s="425"/>
      <c r="F64" s="416">
        <f t="shared" si="6"/>
        <v>0</v>
      </c>
      <c r="G64" s="337">
        <f t="shared" si="7"/>
        <v>0</v>
      </c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117"/>
      <c r="AI64" s="117"/>
      <c r="AK64" s="4"/>
      <c r="AL64" s="4"/>
    </row>
    <row r="65" spans="2:38" ht="18.75" hidden="1">
      <c r="B65" s="407" t="s">
        <v>323</v>
      </c>
      <c r="C65" s="420">
        <f>+'retiros at2022 '!B14</f>
        <v>0</v>
      </c>
      <c r="D65" s="425"/>
      <c r="E65" s="425"/>
      <c r="F65" s="416">
        <f t="shared" si="6"/>
        <v>0</v>
      </c>
      <c r="G65" s="337">
        <f t="shared" si="7"/>
        <v>0</v>
      </c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117"/>
      <c r="AI65" s="117"/>
      <c r="AK65" s="4"/>
      <c r="AL65" s="4"/>
    </row>
    <row r="66" spans="2:38" ht="18.75" hidden="1">
      <c r="B66" s="407" t="s">
        <v>324</v>
      </c>
      <c r="C66" s="420">
        <f>+'retiros at2022 '!C14</f>
        <v>0</v>
      </c>
      <c r="D66" s="425"/>
      <c r="E66" s="425"/>
      <c r="F66" s="416">
        <f t="shared" si="6"/>
        <v>0</v>
      </c>
      <c r="G66" s="337">
        <f t="shared" si="7"/>
        <v>0</v>
      </c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117"/>
      <c r="AI66" s="117"/>
      <c r="AK66" s="4"/>
      <c r="AL66" s="4"/>
    </row>
    <row r="67" spans="2:38" ht="18.75" hidden="1">
      <c r="B67" s="407" t="s">
        <v>325</v>
      </c>
      <c r="C67" s="420">
        <f>+'retiros at2022 '!D14</f>
        <v>0</v>
      </c>
      <c r="D67" s="425"/>
      <c r="E67" s="425"/>
      <c r="F67" s="416">
        <f t="shared" si="6"/>
        <v>0</v>
      </c>
      <c r="G67" s="337">
        <f t="shared" si="7"/>
        <v>0</v>
      </c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117"/>
      <c r="AI67" s="117"/>
      <c r="AK67" s="4"/>
      <c r="AL67" s="4"/>
    </row>
    <row r="68" spans="2:38" ht="18.75" hidden="1">
      <c r="B68" s="407" t="s">
        <v>326</v>
      </c>
      <c r="C68" s="420">
        <f>+'retiros at2022 '!E14</f>
        <v>0</v>
      </c>
      <c r="D68" s="425"/>
      <c r="E68" s="425"/>
      <c r="F68" s="416">
        <f t="shared" si="6"/>
        <v>0</v>
      </c>
      <c r="G68" s="337">
        <f t="shared" si="7"/>
        <v>0</v>
      </c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117"/>
      <c r="AI68" s="117"/>
      <c r="AK68" s="4"/>
      <c r="AL68" s="4"/>
    </row>
    <row r="69" spans="2:38" ht="18.75" hidden="1">
      <c r="B69" s="407" t="s">
        <v>327</v>
      </c>
      <c r="C69" s="420">
        <f>+'retiros at2022 '!F14</f>
        <v>0</v>
      </c>
      <c r="D69" s="425"/>
      <c r="E69" s="425"/>
      <c r="F69" s="416">
        <f t="shared" si="6"/>
        <v>0</v>
      </c>
      <c r="G69" s="337">
        <f t="shared" si="7"/>
        <v>0</v>
      </c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117"/>
      <c r="AI69" s="117"/>
      <c r="AK69" s="4"/>
      <c r="AL69" s="4"/>
    </row>
    <row r="70" spans="2:38" ht="18.75" hidden="1">
      <c r="B70" s="407" t="s">
        <v>328</v>
      </c>
      <c r="C70" s="420">
        <f>+'retiros at2022 '!G14</f>
        <v>0</v>
      </c>
      <c r="D70" s="425"/>
      <c r="E70" s="425"/>
      <c r="F70" s="416">
        <f t="shared" si="6"/>
        <v>0</v>
      </c>
      <c r="G70" s="337">
        <f t="shared" si="7"/>
        <v>0</v>
      </c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117"/>
      <c r="AI70" s="117"/>
      <c r="AK70" s="4"/>
      <c r="AL70" s="4"/>
    </row>
    <row r="71" spans="2:38" ht="18.75" hidden="1">
      <c r="B71" s="407" t="s">
        <v>329</v>
      </c>
      <c r="C71" s="420">
        <f>+'retiros at2022 '!B15</f>
        <v>0</v>
      </c>
      <c r="D71" s="425"/>
      <c r="E71" s="425"/>
      <c r="F71" s="416">
        <f t="shared" si="6"/>
        <v>0</v>
      </c>
      <c r="G71" s="337">
        <f t="shared" si="7"/>
        <v>0</v>
      </c>
      <c r="H71" s="337"/>
      <c r="I71" s="337"/>
      <c r="J71" s="337"/>
      <c r="K71" s="337"/>
      <c r="L71" s="337"/>
      <c r="M71" s="337"/>
      <c r="N71" s="337"/>
      <c r="O71" s="337"/>
      <c r="P71" s="337"/>
      <c r="Q71" s="337"/>
      <c r="R71" s="337"/>
      <c r="S71" s="337"/>
      <c r="T71" s="337"/>
      <c r="U71" s="337"/>
      <c r="V71" s="337"/>
      <c r="W71" s="337"/>
      <c r="X71" s="337"/>
      <c r="Y71" s="337"/>
      <c r="Z71" s="337"/>
      <c r="AA71" s="337"/>
      <c r="AB71" s="337"/>
      <c r="AC71" s="337"/>
      <c r="AD71" s="337"/>
      <c r="AE71" s="337"/>
      <c r="AF71" s="337"/>
      <c r="AG71" s="337"/>
      <c r="AH71" s="117"/>
      <c r="AI71" s="117"/>
      <c r="AK71" s="4"/>
      <c r="AL71" s="4"/>
    </row>
    <row r="72" spans="2:38" ht="18.75" hidden="1">
      <c r="B72" s="407" t="s">
        <v>330</v>
      </c>
      <c r="C72" s="420">
        <f>+'retiros at2022 '!C15</f>
        <v>0</v>
      </c>
      <c r="D72" s="425"/>
      <c r="E72" s="425"/>
      <c r="F72" s="416">
        <f t="shared" si="6"/>
        <v>0</v>
      </c>
      <c r="G72" s="337">
        <f t="shared" si="7"/>
        <v>0</v>
      </c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117"/>
      <c r="AI72" s="117"/>
      <c r="AK72" s="4"/>
      <c r="AL72" s="4"/>
    </row>
    <row r="73" spans="2:38" ht="18.75" hidden="1">
      <c r="B73" s="407" t="s">
        <v>331</v>
      </c>
      <c r="C73" s="420">
        <f>+'retiros at2022 '!D15</f>
        <v>0</v>
      </c>
      <c r="D73" s="425"/>
      <c r="E73" s="425"/>
      <c r="F73" s="416">
        <f t="shared" si="6"/>
        <v>0</v>
      </c>
      <c r="G73" s="337">
        <f t="shared" si="7"/>
        <v>0</v>
      </c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117"/>
      <c r="AI73" s="117"/>
      <c r="AK73" s="4"/>
      <c r="AL73" s="4"/>
    </row>
    <row r="74" spans="2:38" ht="18.75" hidden="1">
      <c r="B74" s="407" t="s">
        <v>332</v>
      </c>
      <c r="C74" s="420">
        <f>+'retiros at2022 '!E15</f>
        <v>0</v>
      </c>
      <c r="D74" s="425"/>
      <c r="E74" s="425"/>
      <c r="F74" s="416">
        <f t="shared" si="6"/>
        <v>0</v>
      </c>
      <c r="G74" s="337">
        <f t="shared" si="7"/>
        <v>0</v>
      </c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117"/>
      <c r="AI74" s="117"/>
      <c r="AK74" s="4"/>
      <c r="AL74" s="4"/>
    </row>
    <row r="75" spans="2:38" ht="18.75" hidden="1">
      <c r="B75" s="407" t="s">
        <v>333</v>
      </c>
      <c r="C75" s="420">
        <f>+'retiros at2022 '!F15</f>
        <v>0</v>
      </c>
      <c r="D75" s="425"/>
      <c r="E75" s="425"/>
      <c r="F75" s="416">
        <f t="shared" si="6"/>
        <v>0</v>
      </c>
      <c r="G75" s="337">
        <f t="shared" si="7"/>
        <v>0</v>
      </c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117"/>
      <c r="AI75" s="117"/>
      <c r="AK75" s="4"/>
      <c r="AL75" s="4"/>
    </row>
    <row r="76" spans="2:38" ht="18.75" hidden="1">
      <c r="B76" s="407" t="s">
        <v>334</v>
      </c>
      <c r="C76" s="420">
        <f>+'retiros at2022 '!G15</f>
        <v>0</v>
      </c>
      <c r="D76" s="425"/>
      <c r="E76" s="425"/>
      <c r="F76" s="416">
        <f t="shared" si="6"/>
        <v>0</v>
      </c>
      <c r="G76" s="337">
        <f t="shared" si="7"/>
        <v>0</v>
      </c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117"/>
      <c r="AI76" s="117"/>
      <c r="AK76" s="4"/>
      <c r="AL76" s="4"/>
    </row>
    <row r="77" spans="2:38" ht="18.75" hidden="1">
      <c r="B77" s="407" t="s">
        <v>335</v>
      </c>
      <c r="C77" s="420">
        <f>+'retiros at2022 '!B16</f>
        <v>0</v>
      </c>
      <c r="D77" s="425"/>
      <c r="E77" s="425"/>
      <c r="F77" s="416">
        <f t="shared" si="6"/>
        <v>0</v>
      </c>
      <c r="G77" s="337">
        <f t="shared" si="7"/>
        <v>0</v>
      </c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117"/>
      <c r="AI77" s="117"/>
      <c r="AK77" s="4"/>
      <c r="AL77" s="4"/>
    </row>
    <row r="78" spans="2:38" ht="18.75" hidden="1">
      <c r="B78" s="407" t="s">
        <v>336</v>
      </c>
      <c r="C78" s="420">
        <f>+'retiros at2022 '!C16</f>
        <v>0</v>
      </c>
      <c r="D78" s="425"/>
      <c r="E78" s="425"/>
      <c r="F78" s="416">
        <f t="shared" si="6"/>
        <v>0</v>
      </c>
      <c r="G78" s="337">
        <f t="shared" si="7"/>
        <v>0</v>
      </c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117"/>
      <c r="AI78" s="117"/>
      <c r="AK78" s="4"/>
      <c r="AL78" s="4"/>
    </row>
    <row r="79" spans="2:38" ht="18.75" hidden="1">
      <c r="B79" s="407" t="s">
        <v>337</v>
      </c>
      <c r="C79" s="420">
        <f>+'retiros at2022 '!D16</f>
        <v>0</v>
      </c>
      <c r="D79" s="425"/>
      <c r="E79" s="425"/>
      <c r="F79" s="416">
        <f t="shared" si="6"/>
        <v>0</v>
      </c>
      <c r="G79" s="337">
        <f t="shared" si="7"/>
        <v>0</v>
      </c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117"/>
      <c r="AI79" s="117"/>
      <c r="AK79" s="4"/>
      <c r="AL79" s="4"/>
    </row>
    <row r="80" spans="2:38" ht="18.75" hidden="1">
      <c r="B80" s="407" t="s">
        <v>338</v>
      </c>
      <c r="C80" s="420">
        <f>+'retiros at2022 '!E16</f>
        <v>0</v>
      </c>
      <c r="D80" s="425"/>
      <c r="E80" s="425"/>
      <c r="F80" s="416">
        <f t="shared" si="6"/>
        <v>0</v>
      </c>
      <c r="G80" s="337">
        <f t="shared" si="7"/>
        <v>0</v>
      </c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117"/>
      <c r="AI80" s="117"/>
      <c r="AK80" s="4"/>
      <c r="AL80" s="4"/>
    </row>
    <row r="81" spans="2:38" ht="18.75" hidden="1">
      <c r="B81" s="407" t="s">
        <v>339</v>
      </c>
      <c r="C81" s="420">
        <f>+'retiros at2022 '!F16</f>
        <v>0</v>
      </c>
      <c r="D81" s="425"/>
      <c r="E81" s="425"/>
      <c r="F81" s="416">
        <f t="shared" si="6"/>
        <v>0</v>
      </c>
      <c r="G81" s="337">
        <f t="shared" si="7"/>
        <v>0</v>
      </c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  <c r="Y81" s="337"/>
      <c r="Z81" s="337"/>
      <c r="AA81" s="337"/>
      <c r="AB81" s="337"/>
      <c r="AC81" s="337"/>
      <c r="AD81" s="337"/>
      <c r="AE81" s="337"/>
      <c r="AF81" s="337"/>
      <c r="AG81" s="337"/>
      <c r="AH81" s="117"/>
      <c r="AI81" s="117"/>
      <c r="AK81" s="4"/>
      <c r="AL81" s="4"/>
    </row>
    <row r="82" spans="2:38" ht="18.75" hidden="1">
      <c r="B82" s="407" t="s">
        <v>340</v>
      </c>
      <c r="C82" s="420">
        <f>+'retiros at2022 '!G16</f>
        <v>0</v>
      </c>
      <c r="D82" s="425"/>
      <c r="E82" s="425"/>
      <c r="F82" s="416">
        <f t="shared" si="6"/>
        <v>0</v>
      </c>
      <c r="G82" s="337">
        <f t="shared" si="7"/>
        <v>0</v>
      </c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7"/>
      <c r="AE82" s="337"/>
      <c r="AF82" s="337"/>
      <c r="AG82" s="337"/>
      <c r="AH82" s="117"/>
      <c r="AI82" s="117"/>
      <c r="AK82" s="4"/>
      <c r="AL82" s="4"/>
    </row>
    <row r="83" spans="2:38" ht="18.75">
      <c r="B83" s="407" t="s">
        <v>341</v>
      </c>
      <c r="C83" s="420">
        <f>+'retiros at2022 '!B17</f>
        <v>343549.95150339481</v>
      </c>
      <c r="D83" s="425"/>
      <c r="E83" s="425"/>
      <c r="F83" s="416">
        <f t="shared" si="6"/>
        <v>-343549.95150339481</v>
      </c>
      <c r="G83" s="337"/>
      <c r="H83" s="337">
        <f>-C83</f>
        <v>-343549.95150339481</v>
      </c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37"/>
      <c r="X83" s="337"/>
      <c r="Y83" s="337"/>
      <c r="Z83" s="337"/>
      <c r="AA83" s="337"/>
      <c r="AB83" s="337"/>
      <c r="AC83" s="337"/>
      <c r="AD83" s="337"/>
      <c r="AE83" s="337"/>
      <c r="AF83" s="337"/>
      <c r="AG83" s="337"/>
      <c r="AH83" s="117"/>
      <c r="AI83" s="117"/>
      <c r="AK83" s="4"/>
      <c r="AL83" s="4"/>
    </row>
    <row r="84" spans="2:38" ht="18.75" hidden="1">
      <c r="B84" s="407" t="s">
        <v>342</v>
      </c>
      <c r="C84" s="420">
        <f>+'retiros at2022 '!C17</f>
        <v>0</v>
      </c>
      <c r="D84" s="425"/>
      <c r="E84" s="425"/>
      <c r="F84" s="416">
        <f t="shared" si="6"/>
        <v>0</v>
      </c>
      <c r="G84" s="337"/>
      <c r="H84" s="337">
        <f t="shared" ref="H84:H101" si="8">-C84</f>
        <v>0</v>
      </c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/>
      <c r="AD84" s="337"/>
      <c r="AE84" s="337"/>
      <c r="AF84" s="337"/>
      <c r="AG84" s="337"/>
      <c r="AH84" s="117"/>
      <c r="AI84" s="117"/>
      <c r="AK84" s="4"/>
      <c r="AL84" s="4"/>
    </row>
    <row r="85" spans="2:38" ht="18.75" hidden="1">
      <c r="B85" s="407" t="s">
        <v>343</v>
      </c>
      <c r="C85" s="420">
        <f>+'retiros at2022 '!D17</f>
        <v>0</v>
      </c>
      <c r="D85" s="425"/>
      <c r="E85" s="425"/>
      <c r="F85" s="416">
        <f t="shared" si="6"/>
        <v>0</v>
      </c>
      <c r="G85" s="337"/>
      <c r="H85" s="337">
        <f t="shared" si="8"/>
        <v>0</v>
      </c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7"/>
      <c r="X85" s="337"/>
      <c r="Y85" s="337"/>
      <c r="Z85" s="337"/>
      <c r="AA85" s="337"/>
      <c r="AB85" s="337"/>
      <c r="AC85" s="337"/>
      <c r="AD85" s="337"/>
      <c r="AE85" s="337"/>
      <c r="AF85" s="337"/>
      <c r="AG85" s="337"/>
      <c r="AH85" s="117"/>
      <c r="AI85" s="117"/>
      <c r="AK85" s="4"/>
      <c r="AL85" s="4"/>
    </row>
    <row r="86" spans="2:38" ht="18.75" hidden="1">
      <c r="B86" s="407" t="s">
        <v>344</v>
      </c>
      <c r="C86" s="420">
        <f>+'retiros at2022 '!E17</f>
        <v>0</v>
      </c>
      <c r="D86" s="425"/>
      <c r="E86" s="425"/>
      <c r="F86" s="416">
        <f t="shared" si="6"/>
        <v>0</v>
      </c>
      <c r="G86" s="337"/>
      <c r="H86" s="337">
        <f t="shared" si="8"/>
        <v>0</v>
      </c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  <c r="X86" s="337"/>
      <c r="Y86" s="337"/>
      <c r="Z86" s="337"/>
      <c r="AA86" s="337"/>
      <c r="AB86" s="337"/>
      <c r="AC86" s="337"/>
      <c r="AD86" s="337"/>
      <c r="AE86" s="337"/>
      <c r="AF86" s="337"/>
      <c r="AG86" s="337"/>
      <c r="AH86" s="117"/>
      <c r="AI86" s="117"/>
      <c r="AK86" s="4"/>
      <c r="AL86" s="4"/>
    </row>
    <row r="87" spans="2:38" ht="18.75" hidden="1">
      <c r="B87" s="407" t="s">
        <v>345</v>
      </c>
      <c r="C87" s="420">
        <f>+'retiros at2022 '!F17</f>
        <v>0</v>
      </c>
      <c r="D87" s="425"/>
      <c r="E87" s="425"/>
      <c r="F87" s="416">
        <f t="shared" si="6"/>
        <v>0</v>
      </c>
      <c r="G87" s="337"/>
      <c r="H87" s="337">
        <f t="shared" si="8"/>
        <v>0</v>
      </c>
      <c r="I87" s="337"/>
      <c r="J87" s="337"/>
      <c r="K87" s="337"/>
      <c r="L87" s="337"/>
      <c r="M87" s="337"/>
      <c r="N87" s="337"/>
      <c r="O87" s="337"/>
      <c r="P87" s="337"/>
      <c r="Q87" s="337"/>
      <c r="R87" s="337"/>
      <c r="S87" s="337"/>
      <c r="T87" s="337"/>
      <c r="U87" s="337"/>
      <c r="V87" s="337"/>
      <c r="W87" s="337"/>
      <c r="X87" s="337"/>
      <c r="Y87" s="337"/>
      <c r="Z87" s="337"/>
      <c r="AA87" s="337"/>
      <c r="AB87" s="337"/>
      <c r="AC87" s="337"/>
      <c r="AD87" s="337"/>
      <c r="AE87" s="337"/>
      <c r="AF87" s="337"/>
      <c r="AG87" s="337"/>
      <c r="AH87" s="117"/>
      <c r="AI87" s="117"/>
      <c r="AK87" s="4"/>
      <c r="AL87" s="4"/>
    </row>
    <row r="88" spans="2:38" ht="18.75" hidden="1">
      <c r="B88" s="407" t="s">
        <v>346</v>
      </c>
      <c r="C88" s="420">
        <f>+'retiros at2022 '!G17</f>
        <v>0</v>
      </c>
      <c r="D88" s="425"/>
      <c r="E88" s="425"/>
      <c r="F88" s="416">
        <f t="shared" si="6"/>
        <v>0</v>
      </c>
      <c r="G88" s="337"/>
      <c r="H88" s="337">
        <f t="shared" si="8"/>
        <v>0</v>
      </c>
      <c r="I88" s="337"/>
      <c r="J88" s="337"/>
      <c r="K88" s="337"/>
      <c r="L88" s="337"/>
      <c r="M88" s="337"/>
      <c r="N88" s="337"/>
      <c r="O88" s="337"/>
      <c r="P88" s="337"/>
      <c r="Q88" s="337"/>
      <c r="R88" s="337"/>
      <c r="S88" s="337"/>
      <c r="T88" s="337"/>
      <c r="U88" s="337"/>
      <c r="V88" s="337"/>
      <c r="W88" s="337"/>
      <c r="X88" s="337"/>
      <c r="Y88" s="337"/>
      <c r="Z88" s="337"/>
      <c r="AA88" s="337"/>
      <c r="AB88" s="337"/>
      <c r="AC88" s="337"/>
      <c r="AD88" s="337"/>
      <c r="AE88" s="337"/>
      <c r="AF88" s="337"/>
      <c r="AG88" s="337"/>
      <c r="AH88" s="117"/>
      <c r="AI88" s="117"/>
      <c r="AK88" s="4"/>
      <c r="AL88" s="4"/>
    </row>
    <row r="89" spans="2:38" ht="18.75">
      <c r="B89" s="407" t="s">
        <v>347</v>
      </c>
      <c r="C89" s="420">
        <f>+'retiros at2022 '!B18</f>
        <v>296168.95874263259</v>
      </c>
      <c r="D89" s="425"/>
      <c r="E89" s="425"/>
      <c r="F89" s="416">
        <f t="shared" si="6"/>
        <v>-296168.95874263259</v>
      </c>
      <c r="G89" s="337"/>
      <c r="H89" s="337">
        <f t="shared" si="8"/>
        <v>-296168.95874263259</v>
      </c>
      <c r="I89" s="337"/>
      <c r="J89" s="337"/>
      <c r="K89" s="337"/>
      <c r="L89" s="337"/>
      <c r="M89" s="337"/>
      <c r="N89" s="337"/>
      <c r="O89" s="337"/>
      <c r="P89" s="337"/>
      <c r="Q89" s="337"/>
      <c r="R89" s="337"/>
      <c r="S89" s="337"/>
      <c r="T89" s="337"/>
      <c r="U89" s="337"/>
      <c r="V89" s="337"/>
      <c r="W89" s="337"/>
      <c r="X89" s="337"/>
      <c r="Y89" s="337"/>
      <c r="Z89" s="337"/>
      <c r="AA89" s="337"/>
      <c r="AB89" s="337"/>
      <c r="AC89" s="337"/>
      <c r="AD89" s="337"/>
      <c r="AE89" s="337"/>
      <c r="AF89" s="337"/>
      <c r="AG89" s="337"/>
      <c r="AH89" s="117"/>
      <c r="AI89" s="117"/>
      <c r="AK89" s="4"/>
      <c r="AL89" s="4"/>
    </row>
    <row r="90" spans="2:38" ht="18.75" hidden="1">
      <c r="B90" s="407" t="s">
        <v>348</v>
      </c>
      <c r="C90" s="420">
        <f>+'retiros at2022 '!C18</f>
        <v>0</v>
      </c>
      <c r="D90" s="425"/>
      <c r="E90" s="425"/>
      <c r="F90" s="416">
        <f t="shared" si="6"/>
        <v>0</v>
      </c>
      <c r="G90" s="337"/>
      <c r="H90" s="337">
        <f t="shared" si="8"/>
        <v>0</v>
      </c>
      <c r="I90" s="337"/>
      <c r="J90" s="337"/>
      <c r="K90" s="337"/>
      <c r="L90" s="337"/>
      <c r="M90" s="337"/>
      <c r="N90" s="337"/>
      <c r="O90" s="337"/>
      <c r="P90" s="337"/>
      <c r="Q90" s="337"/>
      <c r="R90" s="337"/>
      <c r="S90" s="337"/>
      <c r="T90" s="337"/>
      <c r="U90" s="337"/>
      <c r="V90" s="337"/>
      <c r="W90" s="337"/>
      <c r="X90" s="337"/>
      <c r="Y90" s="337"/>
      <c r="Z90" s="337"/>
      <c r="AA90" s="337"/>
      <c r="AB90" s="337"/>
      <c r="AC90" s="337"/>
      <c r="AD90" s="337"/>
      <c r="AE90" s="337"/>
      <c r="AF90" s="337"/>
      <c r="AG90" s="337"/>
      <c r="AH90" s="117"/>
      <c r="AI90" s="117"/>
      <c r="AK90" s="4"/>
      <c r="AL90" s="4"/>
    </row>
    <row r="91" spans="2:38" ht="18.75" hidden="1">
      <c r="B91" s="407" t="s">
        <v>349</v>
      </c>
      <c r="C91" s="420">
        <f>+'retiros at2022 '!D18</f>
        <v>0</v>
      </c>
      <c r="D91" s="425"/>
      <c r="E91" s="425"/>
      <c r="F91" s="416">
        <f t="shared" si="6"/>
        <v>0</v>
      </c>
      <c r="G91" s="337"/>
      <c r="H91" s="337">
        <f t="shared" si="8"/>
        <v>0</v>
      </c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117"/>
      <c r="AI91" s="117"/>
      <c r="AK91" s="4"/>
      <c r="AL91" s="4"/>
    </row>
    <row r="92" spans="2:38" ht="18.75" hidden="1">
      <c r="B92" s="407" t="s">
        <v>350</v>
      </c>
      <c r="C92" s="420">
        <f>+'retiros at2022 '!E18</f>
        <v>0</v>
      </c>
      <c r="D92" s="425"/>
      <c r="E92" s="425"/>
      <c r="F92" s="416">
        <f t="shared" si="6"/>
        <v>0</v>
      </c>
      <c r="G92" s="337"/>
      <c r="H92" s="337">
        <f t="shared" si="8"/>
        <v>0</v>
      </c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7"/>
      <c r="V92" s="337"/>
      <c r="W92" s="337"/>
      <c r="X92" s="337"/>
      <c r="Y92" s="337"/>
      <c r="Z92" s="337"/>
      <c r="AA92" s="337"/>
      <c r="AB92" s="337"/>
      <c r="AC92" s="337"/>
      <c r="AD92" s="337"/>
      <c r="AE92" s="337"/>
      <c r="AF92" s="337"/>
      <c r="AG92" s="337"/>
      <c r="AH92" s="117"/>
      <c r="AI92" s="117"/>
      <c r="AK92" s="4"/>
      <c r="AL92" s="4"/>
    </row>
    <row r="93" spans="2:38" ht="18.75" hidden="1">
      <c r="B93" s="407" t="s">
        <v>351</v>
      </c>
      <c r="C93" s="420">
        <f>+'retiros at2022 '!F18</f>
        <v>0</v>
      </c>
      <c r="D93" s="425"/>
      <c r="E93" s="425"/>
      <c r="F93" s="416">
        <f t="shared" si="6"/>
        <v>0</v>
      </c>
      <c r="G93" s="337"/>
      <c r="H93" s="337">
        <f t="shared" si="8"/>
        <v>0</v>
      </c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337"/>
      <c r="T93" s="337"/>
      <c r="U93" s="337"/>
      <c r="V93" s="337"/>
      <c r="W93" s="337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117"/>
      <c r="AI93" s="117"/>
      <c r="AK93" s="4"/>
      <c r="AL93" s="4"/>
    </row>
    <row r="94" spans="2:38" ht="18.75" hidden="1">
      <c r="B94" s="407" t="s">
        <v>352</v>
      </c>
      <c r="C94" s="420">
        <f>+'retiros at2022 '!G18</f>
        <v>0</v>
      </c>
      <c r="D94" s="425"/>
      <c r="E94" s="425"/>
      <c r="F94" s="416">
        <f t="shared" si="6"/>
        <v>0</v>
      </c>
      <c r="G94" s="337"/>
      <c r="H94" s="337">
        <f t="shared" si="8"/>
        <v>0</v>
      </c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  <c r="T94" s="337"/>
      <c r="U94" s="337"/>
      <c r="V94" s="337"/>
      <c r="W94" s="337"/>
      <c r="X94" s="337"/>
      <c r="Y94" s="337"/>
      <c r="Z94" s="337"/>
      <c r="AA94" s="337"/>
      <c r="AB94" s="337"/>
      <c r="AC94" s="337"/>
      <c r="AD94" s="337"/>
      <c r="AE94" s="337"/>
      <c r="AF94" s="337"/>
      <c r="AG94" s="337"/>
      <c r="AH94" s="117"/>
      <c r="AI94" s="117"/>
      <c r="AK94" s="4"/>
      <c r="AL94" s="4"/>
    </row>
    <row r="95" spans="2:38" ht="18.75">
      <c r="B95" s="407" t="s">
        <v>353</v>
      </c>
      <c r="C95" s="420">
        <f>+'retiros at2022 '!B19</f>
        <v>771144.27860696521</v>
      </c>
      <c r="D95" s="425"/>
      <c r="E95" s="425"/>
      <c r="F95" s="416">
        <f t="shared" si="6"/>
        <v>-771144.27860696521</v>
      </c>
      <c r="G95" s="337"/>
      <c r="H95" s="337">
        <f t="shared" si="8"/>
        <v>-771144.27860696521</v>
      </c>
      <c r="I95" s="337"/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  <c r="V95" s="337"/>
      <c r="W95" s="337"/>
      <c r="X95" s="337"/>
      <c r="Y95" s="337"/>
      <c r="Z95" s="337"/>
      <c r="AA95" s="337"/>
      <c r="AB95" s="337"/>
      <c r="AC95" s="337"/>
      <c r="AD95" s="337"/>
      <c r="AE95" s="337"/>
      <c r="AF95" s="337"/>
      <c r="AG95" s="337"/>
      <c r="AH95" s="117"/>
      <c r="AI95" s="117"/>
      <c r="AK95" s="4"/>
      <c r="AL95" s="4"/>
    </row>
    <row r="96" spans="2:38" ht="18.75" hidden="1">
      <c r="B96" s="407" t="s">
        <v>354</v>
      </c>
      <c r="C96" s="420">
        <f>+'retiros at2022 '!C19</f>
        <v>0</v>
      </c>
      <c r="D96" s="425"/>
      <c r="E96" s="425"/>
      <c r="F96" s="416">
        <f t="shared" si="6"/>
        <v>0</v>
      </c>
      <c r="G96" s="337">
        <f t="shared" si="7"/>
        <v>0</v>
      </c>
      <c r="H96" s="337">
        <f t="shared" si="8"/>
        <v>0</v>
      </c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337"/>
      <c r="Y96" s="337"/>
      <c r="Z96" s="337"/>
      <c r="AA96" s="337"/>
      <c r="AB96" s="337"/>
      <c r="AC96" s="337"/>
      <c r="AD96" s="337"/>
      <c r="AE96" s="337"/>
      <c r="AF96" s="337"/>
      <c r="AG96" s="337"/>
      <c r="AH96" s="117"/>
      <c r="AI96" s="117"/>
      <c r="AK96" s="4"/>
      <c r="AL96" s="4"/>
    </row>
    <row r="97" spans="2:38" ht="18.75" hidden="1">
      <c r="B97" s="407" t="s">
        <v>355</v>
      </c>
      <c r="C97" s="420">
        <f>+'retiros at2022 '!D19</f>
        <v>0</v>
      </c>
      <c r="D97" s="425"/>
      <c r="E97" s="425"/>
      <c r="F97" s="416">
        <f t="shared" si="6"/>
        <v>0</v>
      </c>
      <c r="G97" s="337">
        <f t="shared" si="7"/>
        <v>0</v>
      </c>
      <c r="H97" s="337">
        <f t="shared" si="8"/>
        <v>0</v>
      </c>
      <c r="I97" s="337"/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7"/>
      <c r="X97" s="337"/>
      <c r="Y97" s="337"/>
      <c r="Z97" s="337"/>
      <c r="AA97" s="337"/>
      <c r="AB97" s="337"/>
      <c r="AC97" s="337"/>
      <c r="AD97" s="337"/>
      <c r="AE97" s="337"/>
      <c r="AF97" s="337"/>
      <c r="AG97" s="337"/>
      <c r="AH97" s="117"/>
      <c r="AI97" s="117"/>
      <c r="AK97" s="4"/>
      <c r="AL97" s="4"/>
    </row>
    <row r="98" spans="2:38" ht="18.75" hidden="1">
      <c r="B98" s="407" t="s">
        <v>356</v>
      </c>
      <c r="C98" s="420">
        <f>+'retiros at2022 '!E19</f>
        <v>0</v>
      </c>
      <c r="D98" s="425"/>
      <c r="E98" s="425"/>
      <c r="F98" s="416">
        <f t="shared" si="6"/>
        <v>0</v>
      </c>
      <c r="G98" s="337">
        <f t="shared" si="7"/>
        <v>0</v>
      </c>
      <c r="H98" s="337">
        <f t="shared" si="8"/>
        <v>0</v>
      </c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337"/>
      <c r="AC98" s="337"/>
      <c r="AD98" s="337"/>
      <c r="AE98" s="337"/>
      <c r="AF98" s="337"/>
      <c r="AG98" s="337"/>
      <c r="AH98" s="117"/>
      <c r="AI98" s="117"/>
      <c r="AK98" s="4"/>
      <c r="AL98" s="4"/>
    </row>
    <row r="99" spans="2:38" ht="18.75" hidden="1">
      <c r="B99" s="407" t="s">
        <v>357</v>
      </c>
      <c r="C99" s="420">
        <f>+'retiros at2022 '!F19</f>
        <v>0</v>
      </c>
      <c r="D99" s="425"/>
      <c r="E99" s="425"/>
      <c r="F99" s="416">
        <f t="shared" ref="F99:F106" si="9">SUM(G99:R99)</f>
        <v>0</v>
      </c>
      <c r="G99" s="337">
        <f t="shared" si="7"/>
        <v>0</v>
      </c>
      <c r="H99" s="337">
        <f t="shared" si="8"/>
        <v>0</v>
      </c>
      <c r="I99" s="337"/>
      <c r="J99" s="337"/>
      <c r="K99" s="337"/>
      <c r="L99" s="337"/>
      <c r="M99" s="337"/>
      <c r="N99" s="337"/>
      <c r="O99" s="337"/>
      <c r="P99" s="337"/>
      <c r="Q99" s="337"/>
      <c r="R99" s="337"/>
      <c r="S99" s="337"/>
      <c r="T99" s="337"/>
      <c r="U99" s="337"/>
      <c r="V99" s="337"/>
      <c r="W99" s="337"/>
      <c r="X99" s="337"/>
      <c r="Y99" s="337"/>
      <c r="Z99" s="337"/>
      <c r="AA99" s="337"/>
      <c r="AB99" s="337"/>
      <c r="AC99" s="337"/>
      <c r="AD99" s="337"/>
      <c r="AE99" s="337"/>
      <c r="AF99" s="337"/>
      <c r="AG99" s="337"/>
      <c r="AH99" s="117"/>
      <c r="AI99" s="117"/>
      <c r="AK99" s="4"/>
      <c r="AL99" s="4"/>
    </row>
    <row r="100" spans="2:38" ht="18.75" hidden="1">
      <c r="B100" s="407" t="s">
        <v>358</v>
      </c>
      <c r="C100" s="420">
        <f>+'retiros at2022 '!G19</f>
        <v>0</v>
      </c>
      <c r="D100" s="425"/>
      <c r="E100" s="425"/>
      <c r="F100" s="416">
        <f t="shared" si="9"/>
        <v>0</v>
      </c>
      <c r="G100" s="337">
        <f t="shared" si="7"/>
        <v>0</v>
      </c>
      <c r="H100" s="337">
        <f t="shared" si="8"/>
        <v>0</v>
      </c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7"/>
      <c r="X100" s="337"/>
      <c r="Y100" s="337"/>
      <c r="Z100" s="337"/>
      <c r="AA100" s="337"/>
      <c r="AB100" s="337"/>
      <c r="AC100" s="337"/>
      <c r="AD100" s="337"/>
      <c r="AE100" s="337"/>
      <c r="AF100" s="337"/>
      <c r="AG100" s="337"/>
      <c r="AH100" s="117"/>
      <c r="AI100" s="117"/>
      <c r="AK100" s="4"/>
      <c r="AL100" s="4"/>
    </row>
    <row r="101" spans="2:38" ht="19.5" thickBot="1">
      <c r="B101" s="407" t="s">
        <v>359</v>
      </c>
      <c r="C101" s="420">
        <f>+'retiros at2022 '!B20</f>
        <v>782000</v>
      </c>
      <c r="D101" s="425"/>
      <c r="E101" s="425"/>
      <c r="F101" s="416">
        <f t="shared" si="9"/>
        <v>-782000</v>
      </c>
      <c r="G101" s="337"/>
      <c r="H101" s="337">
        <f t="shared" si="8"/>
        <v>-782000</v>
      </c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7"/>
      <c r="X101" s="337"/>
      <c r="Y101" s="337"/>
      <c r="Z101" s="337"/>
      <c r="AA101" s="337"/>
      <c r="AB101" s="337"/>
      <c r="AC101" s="337"/>
      <c r="AD101" s="337"/>
      <c r="AE101" s="337"/>
      <c r="AF101" s="337"/>
      <c r="AG101" s="337"/>
      <c r="AH101" s="117"/>
      <c r="AI101" s="117"/>
      <c r="AK101" s="4"/>
      <c r="AL101" s="4"/>
    </row>
    <row r="102" spans="2:38" ht="19.5" hidden="1" thickBot="1">
      <c r="B102" s="407" t="s">
        <v>360</v>
      </c>
      <c r="C102" s="420">
        <f>+'retiros at2022 '!C20</f>
        <v>0</v>
      </c>
      <c r="D102" s="425"/>
      <c r="E102" s="425"/>
      <c r="F102" s="416">
        <f t="shared" si="9"/>
        <v>0</v>
      </c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  <c r="X102" s="337"/>
      <c r="Y102" s="337"/>
      <c r="Z102" s="337"/>
      <c r="AA102" s="337"/>
      <c r="AB102" s="337"/>
      <c r="AC102" s="337"/>
      <c r="AD102" s="337"/>
      <c r="AE102" s="337"/>
      <c r="AF102" s="337"/>
      <c r="AG102" s="337"/>
      <c r="AH102" s="117"/>
      <c r="AI102" s="117"/>
      <c r="AK102" s="4"/>
      <c r="AL102" s="4"/>
    </row>
    <row r="103" spans="2:38" ht="19.5" hidden="1" thickBot="1">
      <c r="B103" s="407" t="s">
        <v>361</v>
      </c>
      <c r="C103" s="420">
        <f>+'retiros at2022 '!D20</f>
        <v>0</v>
      </c>
      <c r="D103" s="425"/>
      <c r="E103" s="425"/>
      <c r="F103" s="416">
        <f t="shared" si="9"/>
        <v>0</v>
      </c>
      <c r="G103" s="420"/>
      <c r="H103" s="420"/>
      <c r="I103" s="420"/>
      <c r="J103" s="420"/>
      <c r="K103" s="420"/>
      <c r="L103" s="420"/>
      <c r="M103" s="420"/>
      <c r="N103" s="420"/>
      <c r="O103" s="420"/>
      <c r="P103" s="420"/>
      <c r="Q103" s="420"/>
      <c r="R103" s="420"/>
      <c r="S103" s="420"/>
      <c r="T103" s="420"/>
      <c r="U103" s="420"/>
      <c r="V103" s="420"/>
      <c r="W103" s="420"/>
      <c r="X103" s="420"/>
      <c r="Y103" s="420"/>
      <c r="Z103" s="420"/>
      <c r="AA103" s="420"/>
      <c r="AB103" s="420"/>
      <c r="AC103" s="420"/>
      <c r="AD103" s="420"/>
      <c r="AE103" s="420"/>
      <c r="AF103" s="420"/>
      <c r="AG103" s="420"/>
      <c r="AH103" s="14"/>
      <c r="AI103" s="14"/>
      <c r="AK103" s="4"/>
      <c r="AL103" s="4"/>
    </row>
    <row r="104" spans="2:38" ht="19.5" hidden="1" thickBot="1">
      <c r="B104" s="407" t="s">
        <v>362</v>
      </c>
      <c r="C104" s="420">
        <f>+'retiros at2022 '!E20</f>
        <v>0</v>
      </c>
      <c r="D104" s="425"/>
      <c r="E104" s="425"/>
      <c r="F104" s="416">
        <f t="shared" si="9"/>
        <v>0</v>
      </c>
      <c r="G104" s="420"/>
      <c r="H104" s="420"/>
      <c r="I104" s="420"/>
      <c r="J104" s="420"/>
      <c r="K104" s="420"/>
      <c r="L104" s="420"/>
      <c r="M104" s="420"/>
      <c r="N104" s="420"/>
      <c r="O104" s="420"/>
      <c r="P104" s="420"/>
      <c r="Q104" s="420"/>
      <c r="R104" s="420"/>
      <c r="S104" s="420"/>
      <c r="T104" s="420"/>
      <c r="U104" s="420"/>
      <c r="V104" s="420"/>
      <c r="W104" s="420"/>
      <c r="X104" s="420"/>
      <c r="Y104" s="420"/>
      <c r="Z104" s="420"/>
      <c r="AA104" s="420"/>
      <c r="AB104" s="420"/>
      <c r="AC104" s="420"/>
      <c r="AD104" s="420"/>
      <c r="AE104" s="420"/>
      <c r="AF104" s="420"/>
      <c r="AG104" s="420"/>
      <c r="AH104" s="14"/>
      <c r="AI104" s="14"/>
      <c r="AK104" s="4"/>
      <c r="AL104" s="4"/>
    </row>
    <row r="105" spans="2:38" ht="19.5" hidden="1" thickBot="1">
      <c r="B105" s="407" t="s">
        <v>363</v>
      </c>
      <c r="C105" s="420">
        <f>+'retiros at2022 '!F20</f>
        <v>0</v>
      </c>
      <c r="D105" s="425"/>
      <c r="E105" s="425"/>
      <c r="F105" s="416">
        <f t="shared" si="9"/>
        <v>0</v>
      </c>
      <c r="G105" s="420"/>
      <c r="H105" s="420"/>
      <c r="I105" s="420"/>
      <c r="J105" s="420"/>
      <c r="K105" s="420"/>
      <c r="L105" s="420"/>
      <c r="M105" s="420"/>
      <c r="N105" s="420"/>
      <c r="O105" s="420"/>
      <c r="P105" s="420"/>
      <c r="Q105" s="420"/>
      <c r="R105" s="420"/>
      <c r="S105" s="420"/>
      <c r="T105" s="420"/>
      <c r="U105" s="420"/>
      <c r="V105" s="420"/>
      <c r="W105" s="420"/>
      <c r="X105" s="420"/>
      <c r="Y105" s="420"/>
      <c r="Z105" s="420"/>
      <c r="AA105" s="420"/>
      <c r="AB105" s="420"/>
      <c r="AC105" s="420"/>
      <c r="AD105" s="420"/>
      <c r="AE105" s="420"/>
      <c r="AF105" s="420"/>
      <c r="AG105" s="420"/>
      <c r="AH105" s="14"/>
      <c r="AI105" s="14"/>
      <c r="AK105" s="4"/>
      <c r="AL105" s="4"/>
    </row>
    <row r="106" spans="2:38" ht="19.5" hidden="1" thickBot="1">
      <c r="B106" s="422" t="s">
        <v>364</v>
      </c>
      <c r="C106" s="423">
        <f>+'retiros at2022 '!G20</f>
        <v>0</v>
      </c>
      <c r="D106" s="426"/>
      <c r="E106" s="426"/>
      <c r="F106" s="416">
        <f t="shared" si="9"/>
        <v>0</v>
      </c>
      <c r="G106" s="423"/>
      <c r="H106" s="423"/>
      <c r="I106" s="423"/>
      <c r="J106" s="423"/>
      <c r="K106" s="423"/>
      <c r="L106" s="423"/>
      <c r="M106" s="423"/>
      <c r="N106" s="423"/>
      <c r="O106" s="423"/>
      <c r="P106" s="423"/>
      <c r="Q106" s="423"/>
      <c r="R106" s="423"/>
      <c r="S106" s="423"/>
      <c r="T106" s="423"/>
      <c r="U106" s="423"/>
      <c r="V106" s="423"/>
      <c r="W106" s="423"/>
      <c r="X106" s="423"/>
      <c r="Y106" s="423"/>
      <c r="Z106" s="423"/>
      <c r="AA106" s="423"/>
      <c r="AB106" s="423"/>
      <c r="AC106" s="423"/>
      <c r="AD106" s="423"/>
      <c r="AE106" s="423"/>
      <c r="AF106" s="423"/>
      <c r="AG106" s="423"/>
      <c r="AH106" s="17"/>
      <c r="AI106" s="17"/>
      <c r="AK106" s="4"/>
      <c r="AL106" s="4"/>
    </row>
    <row r="107" spans="2:38" ht="19.5" thickBot="1">
      <c r="B107" s="427" t="s">
        <v>189</v>
      </c>
      <c r="C107" s="413">
        <f t="shared" ref="C107" si="10">SUM(C35:C106)</f>
        <v>2192863.1888529928</v>
      </c>
      <c r="D107" s="413"/>
      <c r="E107" s="413"/>
      <c r="F107" s="413">
        <f>SUM(F35:F106)</f>
        <v>-2192863.1888529928</v>
      </c>
      <c r="G107" s="413">
        <f>SUM(G35:G106)</f>
        <v>0</v>
      </c>
      <c r="H107" s="413">
        <f t="shared" ref="H107:AH107" si="11">SUM(H35:H106)</f>
        <v>-2192863.1888529928</v>
      </c>
      <c r="I107" s="413">
        <f t="shared" si="11"/>
        <v>0</v>
      </c>
      <c r="J107" s="413">
        <f t="shared" si="11"/>
        <v>0</v>
      </c>
      <c r="K107" s="413">
        <f t="shared" si="11"/>
        <v>0</v>
      </c>
      <c r="L107" s="413">
        <f t="shared" si="11"/>
        <v>0</v>
      </c>
      <c r="M107" s="413">
        <f t="shared" si="11"/>
        <v>0</v>
      </c>
      <c r="N107" s="413">
        <f t="shared" si="11"/>
        <v>0</v>
      </c>
      <c r="O107" s="413">
        <f t="shared" si="11"/>
        <v>0</v>
      </c>
      <c r="P107" s="413">
        <f t="shared" si="11"/>
        <v>0</v>
      </c>
      <c r="Q107" s="413">
        <f t="shared" si="11"/>
        <v>0</v>
      </c>
      <c r="R107" s="413">
        <f t="shared" si="11"/>
        <v>0</v>
      </c>
      <c r="S107" s="413">
        <f t="shared" si="11"/>
        <v>0</v>
      </c>
      <c r="T107" s="413">
        <f t="shared" si="11"/>
        <v>0</v>
      </c>
      <c r="U107" s="413">
        <f t="shared" si="11"/>
        <v>0</v>
      </c>
      <c r="V107" s="413">
        <f t="shared" si="11"/>
        <v>0</v>
      </c>
      <c r="W107" s="413">
        <f t="shared" si="11"/>
        <v>0</v>
      </c>
      <c r="X107" s="413">
        <f t="shared" si="11"/>
        <v>0</v>
      </c>
      <c r="Y107" s="413">
        <f t="shared" si="11"/>
        <v>0</v>
      </c>
      <c r="Z107" s="413">
        <f t="shared" si="11"/>
        <v>0</v>
      </c>
      <c r="AA107" s="413">
        <f t="shared" si="11"/>
        <v>0</v>
      </c>
      <c r="AB107" s="413">
        <f t="shared" si="11"/>
        <v>0</v>
      </c>
      <c r="AC107" s="413">
        <f t="shared" si="11"/>
        <v>0</v>
      </c>
      <c r="AD107" s="413">
        <f t="shared" si="11"/>
        <v>0</v>
      </c>
      <c r="AE107" s="413">
        <f t="shared" si="11"/>
        <v>0</v>
      </c>
      <c r="AF107" s="413">
        <f t="shared" si="11"/>
        <v>0</v>
      </c>
      <c r="AG107" s="413">
        <f t="shared" si="11"/>
        <v>0</v>
      </c>
      <c r="AH107" s="114">
        <f t="shared" si="11"/>
        <v>0</v>
      </c>
      <c r="AI107" s="115">
        <f>SUM(AI35:AI106)</f>
        <v>0</v>
      </c>
      <c r="AK107" s="4"/>
      <c r="AL107" s="4"/>
    </row>
    <row r="108" spans="2:38" ht="18.75">
      <c r="B108" s="417" t="s">
        <v>365</v>
      </c>
      <c r="C108" s="407"/>
      <c r="D108" s="420"/>
      <c r="E108" s="425"/>
      <c r="F108" s="420"/>
      <c r="G108" s="420"/>
      <c r="H108" s="420"/>
      <c r="I108" s="42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0"/>
      <c r="AC108" s="420"/>
      <c r="AD108" s="420"/>
      <c r="AE108" s="420"/>
      <c r="AF108" s="420"/>
      <c r="AG108" s="420"/>
      <c r="AH108" s="14"/>
      <c r="AI108" s="14"/>
      <c r="AK108" s="4"/>
      <c r="AL108" s="4"/>
    </row>
    <row r="109" spans="2:38" s="6" customFormat="1" ht="18.75">
      <c r="B109" s="420" t="s">
        <v>181</v>
      </c>
      <c r="C109" s="420"/>
      <c r="D109" s="420"/>
      <c r="E109" s="421"/>
      <c r="F109" s="420"/>
      <c r="G109" s="420"/>
      <c r="H109" s="425"/>
      <c r="I109" s="425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/>
      <c r="U109" s="425"/>
      <c r="V109" s="425"/>
      <c r="W109" s="425"/>
      <c r="X109" s="425"/>
      <c r="Y109" s="425"/>
      <c r="Z109" s="425"/>
      <c r="AA109" s="425"/>
      <c r="AB109" s="420"/>
      <c r="AC109" s="425"/>
      <c r="AD109" s="425"/>
      <c r="AE109" s="425"/>
      <c r="AF109" s="425"/>
      <c r="AG109" s="425"/>
      <c r="AH109" s="109"/>
      <c r="AI109" s="109"/>
      <c r="AJ109" s="5"/>
      <c r="AK109" s="11"/>
      <c r="AL109" s="8"/>
    </row>
    <row r="110" spans="2:38" s="6" customFormat="1" ht="18.75">
      <c r="B110" s="420" t="s">
        <v>182</v>
      </c>
      <c r="C110" s="420"/>
      <c r="D110" s="420"/>
      <c r="E110" s="421"/>
      <c r="F110" s="420"/>
      <c r="G110" s="420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  <c r="T110" s="425"/>
      <c r="U110" s="425"/>
      <c r="V110" s="425"/>
      <c r="W110" s="425"/>
      <c r="X110" s="425"/>
      <c r="Y110" s="425"/>
      <c r="Z110" s="425"/>
      <c r="AA110" s="425"/>
      <c r="AB110" s="420"/>
      <c r="AC110" s="425"/>
      <c r="AD110" s="425"/>
      <c r="AE110" s="425"/>
      <c r="AF110" s="425"/>
      <c r="AG110" s="425"/>
      <c r="AH110" s="109"/>
      <c r="AI110" s="109"/>
      <c r="AJ110" s="5"/>
      <c r="AK110" s="11"/>
      <c r="AL110" s="8"/>
    </row>
    <row r="111" spans="2:38" s="6" customFormat="1" ht="18.75">
      <c r="B111" s="420" t="s">
        <v>183</v>
      </c>
      <c r="C111" s="425"/>
      <c r="D111" s="420"/>
      <c r="E111" s="421"/>
      <c r="F111" s="420"/>
      <c r="G111" s="420"/>
      <c r="H111" s="425"/>
      <c r="I111" s="425"/>
      <c r="J111" s="425"/>
      <c r="K111" s="425"/>
      <c r="L111" s="425"/>
      <c r="M111" s="425"/>
      <c r="N111" s="425"/>
      <c r="O111" s="425"/>
      <c r="P111" s="425"/>
      <c r="Q111" s="425"/>
      <c r="R111" s="425"/>
      <c r="S111" s="425"/>
      <c r="T111" s="425"/>
      <c r="U111" s="425"/>
      <c r="V111" s="425"/>
      <c r="W111" s="425"/>
      <c r="X111" s="425"/>
      <c r="Y111" s="425"/>
      <c r="Z111" s="425"/>
      <c r="AA111" s="425"/>
      <c r="AB111" s="420"/>
      <c r="AC111" s="425"/>
      <c r="AD111" s="425"/>
      <c r="AE111" s="425"/>
      <c r="AF111" s="425"/>
      <c r="AG111" s="425"/>
      <c r="AH111" s="109"/>
      <c r="AI111" s="109"/>
      <c r="AJ111" s="5"/>
      <c r="AK111" s="11"/>
      <c r="AL111" s="8"/>
    </row>
    <row r="112" spans="2:38" s="6" customFormat="1" ht="18.75">
      <c r="B112" s="420" t="s">
        <v>184</v>
      </c>
      <c r="C112" s="425"/>
      <c r="D112" s="420"/>
      <c r="E112" s="421"/>
      <c r="F112" s="420"/>
      <c r="G112" s="420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  <c r="T112" s="425"/>
      <c r="U112" s="425"/>
      <c r="V112" s="425"/>
      <c r="W112" s="425"/>
      <c r="X112" s="425"/>
      <c r="Y112" s="425"/>
      <c r="Z112" s="425"/>
      <c r="AA112" s="425"/>
      <c r="AB112" s="420"/>
      <c r="AC112" s="425"/>
      <c r="AD112" s="425"/>
      <c r="AE112" s="425"/>
      <c r="AF112" s="425"/>
      <c r="AG112" s="425"/>
      <c r="AH112" s="109"/>
      <c r="AI112" s="109"/>
      <c r="AJ112" s="5"/>
      <c r="AK112" s="11"/>
      <c r="AL112" s="8"/>
    </row>
    <row r="113" spans="2:38" s="6" customFormat="1" ht="18.75">
      <c r="B113" s="420" t="s">
        <v>185</v>
      </c>
      <c r="C113" s="425"/>
      <c r="D113" s="420"/>
      <c r="E113" s="421"/>
      <c r="F113" s="420"/>
      <c r="G113" s="420"/>
      <c r="H113" s="425"/>
      <c r="I113" s="425"/>
      <c r="J113" s="425"/>
      <c r="K113" s="425"/>
      <c r="L113" s="425"/>
      <c r="M113" s="425"/>
      <c r="N113" s="425"/>
      <c r="O113" s="425"/>
      <c r="P113" s="425"/>
      <c r="Q113" s="425"/>
      <c r="R113" s="425"/>
      <c r="S113" s="425"/>
      <c r="T113" s="425"/>
      <c r="U113" s="425"/>
      <c r="V113" s="425"/>
      <c r="W113" s="425"/>
      <c r="X113" s="425"/>
      <c r="Y113" s="425"/>
      <c r="Z113" s="425"/>
      <c r="AA113" s="425"/>
      <c r="AB113" s="420"/>
      <c r="AC113" s="425"/>
      <c r="AD113" s="425"/>
      <c r="AE113" s="425"/>
      <c r="AF113" s="425"/>
      <c r="AG113" s="425"/>
      <c r="AH113" s="109"/>
      <c r="AI113" s="109"/>
      <c r="AJ113" s="5"/>
      <c r="AK113" s="11"/>
      <c r="AL113" s="8"/>
    </row>
    <row r="114" spans="2:38" s="6" customFormat="1" ht="19.5" thickBot="1">
      <c r="B114" s="423" t="s">
        <v>186</v>
      </c>
      <c r="C114" s="426"/>
      <c r="D114" s="420"/>
      <c r="E114" s="421"/>
      <c r="F114" s="420"/>
      <c r="G114" s="420"/>
      <c r="H114" s="425"/>
      <c r="I114" s="425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0"/>
      <c r="AC114" s="425"/>
      <c r="AD114" s="425"/>
      <c r="AE114" s="425"/>
      <c r="AF114" s="425"/>
      <c r="AG114" s="425"/>
      <c r="AH114" s="109"/>
      <c r="AI114" s="109"/>
      <c r="AJ114" s="5"/>
      <c r="AK114" s="11"/>
      <c r="AL114" s="8"/>
    </row>
    <row r="115" spans="2:38" s="258" customFormat="1" ht="19.5" thickBot="1">
      <c r="B115" s="428" t="s">
        <v>366</v>
      </c>
      <c r="C115" s="429">
        <f>SUM(C109:C114)</f>
        <v>0</v>
      </c>
      <c r="D115" s="429"/>
      <c r="E115" s="429"/>
      <c r="F115" s="429">
        <f>SUM(F109:F114)</f>
        <v>0</v>
      </c>
      <c r="G115" s="429">
        <f t="shared" ref="G115:AI115" si="12">SUM(G109:G114)</f>
        <v>0</v>
      </c>
      <c r="H115" s="429">
        <f t="shared" si="12"/>
        <v>0</v>
      </c>
      <c r="I115" s="429">
        <f t="shared" si="12"/>
        <v>0</v>
      </c>
      <c r="J115" s="429">
        <f t="shared" si="12"/>
        <v>0</v>
      </c>
      <c r="K115" s="429">
        <f t="shared" si="12"/>
        <v>0</v>
      </c>
      <c r="L115" s="429">
        <f t="shared" si="12"/>
        <v>0</v>
      </c>
      <c r="M115" s="429">
        <f t="shared" si="12"/>
        <v>0</v>
      </c>
      <c r="N115" s="429">
        <f t="shared" si="12"/>
        <v>0</v>
      </c>
      <c r="O115" s="429">
        <f t="shared" si="12"/>
        <v>0</v>
      </c>
      <c r="P115" s="429">
        <f t="shared" si="12"/>
        <v>0</v>
      </c>
      <c r="Q115" s="429">
        <f t="shared" si="12"/>
        <v>0</v>
      </c>
      <c r="R115" s="429">
        <f t="shared" si="12"/>
        <v>0</v>
      </c>
      <c r="S115" s="429">
        <f t="shared" si="12"/>
        <v>0</v>
      </c>
      <c r="T115" s="429">
        <f t="shared" si="12"/>
        <v>0</v>
      </c>
      <c r="U115" s="429">
        <f t="shared" si="12"/>
        <v>0</v>
      </c>
      <c r="V115" s="429">
        <f t="shared" si="12"/>
        <v>0</v>
      </c>
      <c r="W115" s="429">
        <f t="shared" si="12"/>
        <v>0</v>
      </c>
      <c r="X115" s="429">
        <f t="shared" si="12"/>
        <v>0</v>
      </c>
      <c r="Y115" s="429">
        <f t="shared" si="12"/>
        <v>0</v>
      </c>
      <c r="Z115" s="429">
        <f t="shared" si="12"/>
        <v>0</v>
      </c>
      <c r="AA115" s="429">
        <f t="shared" si="12"/>
        <v>0</v>
      </c>
      <c r="AB115" s="429">
        <f t="shared" si="12"/>
        <v>0</v>
      </c>
      <c r="AC115" s="429">
        <f t="shared" si="12"/>
        <v>0</v>
      </c>
      <c r="AD115" s="429">
        <f t="shared" si="12"/>
        <v>0</v>
      </c>
      <c r="AE115" s="429">
        <f t="shared" si="12"/>
        <v>0</v>
      </c>
      <c r="AF115" s="429">
        <f t="shared" si="12"/>
        <v>0</v>
      </c>
      <c r="AG115" s="429">
        <f t="shared" si="12"/>
        <v>0</v>
      </c>
      <c r="AH115" s="115">
        <f t="shared" si="12"/>
        <v>0</v>
      </c>
      <c r="AI115" s="115">
        <f t="shared" si="12"/>
        <v>0</v>
      </c>
      <c r="AJ115" s="5"/>
      <c r="AK115" s="234"/>
      <c r="AL115" s="235"/>
    </row>
    <row r="116" spans="2:38" s="6" customFormat="1" ht="18.75">
      <c r="B116" s="430" t="s">
        <v>187</v>
      </c>
      <c r="C116" s="430"/>
      <c r="D116" s="420"/>
      <c r="E116" s="421"/>
      <c r="F116" s="420"/>
      <c r="G116" s="420"/>
      <c r="H116" s="425"/>
      <c r="I116" s="425"/>
      <c r="J116" s="425"/>
      <c r="K116" s="425"/>
      <c r="L116" s="425"/>
      <c r="M116" s="425"/>
      <c r="N116" s="425"/>
      <c r="O116" s="425"/>
      <c r="P116" s="425"/>
      <c r="Q116" s="425"/>
      <c r="R116" s="425"/>
      <c r="S116" s="425"/>
      <c r="T116" s="425"/>
      <c r="U116" s="425"/>
      <c r="V116" s="425"/>
      <c r="W116" s="425"/>
      <c r="X116" s="425"/>
      <c r="Y116" s="337"/>
      <c r="Z116" s="337"/>
      <c r="AA116" s="337"/>
      <c r="AB116" s="420"/>
      <c r="AC116" s="425"/>
      <c r="AD116" s="425"/>
      <c r="AE116" s="425"/>
      <c r="AF116" s="425"/>
      <c r="AG116" s="425"/>
      <c r="AH116" s="109"/>
      <c r="AI116" s="109"/>
      <c r="AJ116" s="5"/>
      <c r="AK116" s="11"/>
      <c r="AL116" s="8"/>
    </row>
    <row r="117" spans="2:38" s="6" customFormat="1" ht="18.75">
      <c r="B117" s="420" t="s">
        <v>188</v>
      </c>
      <c r="C117" s="420"/>
      <c r="D117" s="420"/>
      <c r="E117" s="421"/>
      <c r="F117" s="420"/>
      <c r="G117" s="420"/>
      <c r="H117" s="425"/>
      <c r="I117" s="425"/>
      <c r="J117" s="425"/>
      <c r="K117" s="425"/>
      <c r="L117" s="425"/>
      <c r="M117" s="425"/>
      <c r="N117" s="425"/>
      <c r="O117" s="425"/>
      <c r="P117" s="425"/>
      <c r="Q117" s="425"/>
      <c r="R117" s="425"/>
      <c r="S117" s="425"/>
      <c r="T117" s="425"/>
      <c r="U117" s="425"/>
      <c r="V117" s="425"/>
      <c r="W117" s="425"/>
      <c r="X117" s="425"/>
      <c r="Y117" s="337"/>
      <c r="Z117" s="337"/>
      <c r="AA117" s="337"/>
      <c r="AB117" s="420"/>
      <c r="AC117" s="425"/>
      <c r="AD117" s="425"/>
      <c r="AE117" s="425"/>
      <c r="AF117" s="425"/>
      <c r="AG117" s="425"/>
      <c r="AH117" s="109"/>
      <c r="AI117" s="109"/>
      <c r="AJ117" s="5"/>
      <c r="AK117" s="11"/>
      <c r="AL117" s="8"/>
    </row>
    <row r="118" spans="2:38" ht="19.5" thickBot="1">
      <c r="B118" s="423" t="s">
        <v>89</v>
      </c>
      <c r="C118" s="420"/>
      <c r="D118" s="422"/>
      <c r="E118" s="422"/>
      <c r="F118" s="423"/>
      <c r="G118" s="423"/>
      <c r="H118" s="423"/>
      <c r="I118" s="423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/>
      <c r="U118" s="423"/>
      <c r="V118" s="423"/>
      <c r="W118" s="423"/>
      <c r="X118" s="423"/>
      <c r="Y118" s="337"/>
      <c r="Z118" s="346"/>
      <c r="AA118" s="346"/>
      <c r="AB118" s="423"/>
      <c r="AC118" s="423"/>
      <c r="AD118" s="423"/>
      <c r="AE118" s="423"/>
      <c r="AF118" s="423"/>
      <c r="AG118" s="423"/>
      <c r="AH118" s="17"/>
      <c r="AI118" s="17"/>
      <c r="AK118" s="4"/>
      <c r="AL118" s="4"/>
    </row>
    <row r="119" spans="2:38" s="6" customFormat="1" ht="19.5" thickBot="1">
      <c r="B119" s="427" t="s">
        <v>70</v>
      </c>
      <c r="C119" s="431"/>
      <c r="D119" s="431"/>
      <c r="E119" s="431"/>
      <c r="F119" s="413">
        <f>+F33+F107+F115</f>
        <v>16537117.811147008</v>
      </c>
      <c r="G119" s="413">
        <f t="shared" ref="G119:AI119" si="13">+G33+G107+G115</f>
        <v>5361890</v>
      </c>
      <c r="H119" s="413">
        <f t="shared" si="13"/>
        <v>11175227.811147008</v>
      </c>
      <c r="I119" s="413">
        <f t="shared" si="13"/>
        <v>0</v>
      </c>
      <c r="J119" s="413">
        <f t="shared" si="13"/>
        <v>0</v>
      </c>
      <c r="K119" s="413">
        <f t="shared" si="13"/>
        <v>0</v>
      </c>
      <c r="L119" s="413">
        <f t="shared" si="13"/>
        <v>0</v>
      </c>
      <c r="M119" s="413">
        <f t="shared" si="13"/>
        <v>0</v>
      </c>
      <c r="N119" s="413">
        <f t="shared" si="13"/>
        <v>0</v>
      </c>
      <c r="O119" s="413">
        <f t="shared" si="13"/>
        <v>0</v>
      </c>
      <c r="P119" s="413">
        <f t="shared" si="13"/>
        <v>0</v>
      </c>
      <c r="Q119" s="413">
        <f t="shared" si="13"/>
        <v>0</v>
      </c>
      <c r="R119" s="413" t="e">
        <f t="shared" si="13"/>
        <v>#REF!</v>
      </c>
      <c r="S119" s="413">
        <f t="shared" si="13"/>
        <v>0</v>
      </c>
      <c r="T119" s="413">
        <f t="shared" si="13"/>
        <v>0</v>
      </c>
      <c r="U119" s="413">
        <f t="shared" si="13"/>
        <v>0</v>
      </c>
      <c r="V119" s="413">
        <f t="shared" si="13"/>
        <v>0</v>
      </c>
      <c r="W119" s="413">
        <f t="shared" si="13"/>
        <v>354951.75</v>
      </c>
      <c r="X119" s="413">
        <f t="shared" si="13"/>
        <v>0</v>
      </c>
      <c r="Y119" s="413">
        <f t="shared" si="13"/>
        <v>0</v>
      </c>
      <c r="Z119" s="413">
        <f t="shared" si="13"/>
        <v>0</v>
      </c>
      <c r="AA119" s="413">
        <f t="shared" si="13"/>
        <v>0</v>
      </c>
      <c r="AB119" s="413">
        <f t="shared" si="13"/>
        <v>0</v>
      </c>
      <c r="AC119" s="413">
        <f t="shared" si="13"/>
        <v>0</v>
      </c>
      <c r="AD119" s="413" t="e">
        <f t="shared" si="13"/>
        <v>#REF!</v>
      </c>
      <c r="AE119" s="413">
        <f t="shared" si="13"/>
        <v>0</v>
      </c>
      <c r="AF119" s="413">
        <f t="shared" si="13"/>
        <v>0</v>
      </c>
      <c r="AG119" s="413">
        <f t="shared" si="13"/>
        <v>0</v>
      </c>
      <c r="AH119" s="114">
        <f t="shared" si="13"/>
        <v>0</v>
      </c>
      <c r="AI119" s="114" t="e">
        <f t="shared" si="13"/>
        <v>#REF!</v>
      </c>
      <c r="AJ119" s="5"/>
      <c r="AK119" s="8">
        <f>SUM(AK19:AK109)</f>
        <v>0</v>
      </c>
      <c r="AL119" s="8"/>
    </row>
    <row r="120" spans="2:38" ht="19.5" thickBot="1">
      <c r="B120" s="357"/>
      <c r="C120" s="357"/>
      <c r="D120" s="357"/>
      <c r="E120" s="357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  <c r="AA120" s="358"/>
      <c r="AB120" s="358"/>
      <c r="AC120" s="358"/>
      <c r="AD120" s="358"/>
      <c r="AE120" s="358"/>
      <c r="AF120" s="358"/>
      <c r="AG120" s="358"/>
      <c r="AH120" s="4"/>
      <c r="AI120" s="4"/>
      <c r="AK120" s="4"/>
      <c r="AL120" s="4"/>
    </row>
    <row r="121" spans="2:38" ht="18.75">
      <c r="B121" s="432" t="s">
        <v>367</v>
      </c>
      <c r="C121" s="433"/>
      <c r="D121" s="434"/>
      <c r="E121" s="434"/>
      <c r="F121" s="434"/>
      <c r="G121" s="434"/>
      <c r="H121" s="434"/>
      <c r="I121" s="434"/>
      <c r="J121" s="434"/>
      <c r="K121" s="434"/>
      <c r="L121" s="434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34"/>
      <c r="AF121" s="434"/>
      <c r="AG121" s="434"/>
    </row>
    <row r="122" spans="2:38" ht="18.75" hidden="1">
      <c r="B122" s="435" t="s">
        <v>181</v>
      </c>
      <c r="C122" s="436"/>
      <c r="D122" s="434"/>
      <c r="E122" s="434"/>
      <c r="F122" s="434"/>
      <c r="G122" s="434"/>
      <c r="H122" s="434"/>
      <c r="I122" s="434"/>
      <c r="J122" s="434"/>
      <c r="K122" s="434"/>
      <c r="L122" s="434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  <c r="W122" s="434"/>
      <c r="X122" s="434"/>
      <c r="Y122" s="434"/>
      <c r="Z122" s="434"/>
      <c r="AA122" s="434"/>
      <c r="AB122" s="434"/>
      <c r="AC122" s="434"/>
      <c r="AD122" s="434"/>
      <c r="AE122" s="434"/>
      <c r="AF122" s="434"/>
      <c r="AG122" s="434"/>
    </row>
    <row r="123" spans="2:38" ht="18.75" hidden="1">
      <c r="B123" s="435" t="s">
        <v>182</v>
      </c>
      <c r="C123" s="436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</row>
    <row r="124" spans="2:38" ht="18.75" hidden="1">
      <c r="B124" s="435" t="s">
        <v>183</v>
      </c>
      <c r="C124" s="437"/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</row>
    <row r="125" spans="2:38" ht="18.75" hidden="1">
      <c r="B125" s="435" t="s">
        <v>184</v>
      </c>
      <c r="C125" s="437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</row>
    <row r="126" spans="2:38" ht="18.75" hidden="1">
      <c r="B126" s="435" t="s">
        <v>185</v>
      </c>
      <c r="C126" s="437"/>
      <c r="D126" s="434"/>
      <c r="E126" s="434"/>
      <c r="F126" s="434"/>
      <c r="G126" s="434"/>
      <c r="H126" s="434"/>
      <c r="I126" s="434"/>
      <c r="J126" s="434"/>
      <c r="K126" s="434"/>
      <c r="L126" s="434"/>
      <c r="M126" s="434"/>
      <c r="N126" s="434"/>
      <c r="O126" s="434"/>
      <c r="P126" s="434"/>
      <c r="Q126" s="434"/>
      <c r="R126" s="434"/>
      <c r="S126" s="434"/>
      <c r="T126" s="434"/>
      <c r="U126" s="434"/>
      <c r="V126" s="434"/>
      <c r="W126" s="434"/>
      <c r="X126" s="434"/>
      <c r="Y126" s="434"/>
      <c r="Z126" s="434"/>
      <c r="AA126" s="434"/>
      <c r="AB126" s="434"/>
      <c r="AC126" s="434"/>
      <c r="AD126" s="434"/>
      <c r="AE126" s="434"/>
      <c r="AF126" s="434"/>
      <c r="AG126" s="434"/>
    </row>
    <row r="127" spans="2:38" ht="19.5" hidden="1" thickBot="1">
      <c r="B127" s="438" t="s">
        <v>186</v>
      </c>
      <c r="C127" s="439"/>
      <c r="D127" s="434"/>
      <c r="E127" s="434"/>
      <c r="F127" s="434"/>
      <c r="G127" s="434"/>
      <c r="H127" s="434"/>
      <c r="I127" s="434"/>
      <c r="J127" s="434"/>
      <c r="K127" s="434"/>
      <c r="L127" s="434"/>
      <c r="M127" s="434"/>
      <c r="N127" s="434"/>
      <c r="O127" s="434"/>
      <c r="P127" s="434"/>
      <c r="Q127" s="434"/>
      <c r="R127" s="434"/>
      <c r="S127" s="434"/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4"/>
      <c r="AD127" s="434"/>
      <c r="AE127" s="434"/>
      <c r="AF127" s="434"/>
      <c r="AG127" s="434"/>
    </row>
    <row r="128" spans="2:38">
      <c r="B128" s="434"/>
      <c r="C128" s="434"/>
      <c r="D128" s="434"/>
      <c r="E128" s="434"/>
      <c r="F128" s="434"/>
      <c r="G128" s="434"/>
      <c r="H128" s="434"/>
      <c r="I128" s="434"/>
      <c r="J128" s="434"/>
      <c r="K128" s="434"/>
      <c r="L128" s="434"/>
      <c r="M128" s="434"/>
      <c r="N128" s="434"/>
      <c r="O128" s="434"/>
      <c r="P128" s="434"/>
      <c r="Q128" s="434"/>
      <c r="R128" s="434"/>
      <c r="S128" s="434"/>
      <c r="T128" s="434"/>
      <c r="U128" s="434"/>
      <c r="V128" s="434"/>
      <c r="W128" s="434"/>
      <c r="X128" s="434"/>
      <c r="Y128" s="434"/>
      <c r="Z128" s="434"/>
      <c r="AA128" s="434"/>
      <c r="AB128" s="434"/>
      <c r="AC128" s="434"/>
      <c r="AD128" s="434"/>
      <c r="AE128" s="434"/>
      <c r="AF128" s="434"/>
      <c r="AG128" s="434"/>
    </row>
    <row r="129" spans="2:33">
      <c r="B129" s="434"/>
      <c r="C129" s="434"/>
      <c r="D129" s="434"/>
      <c r="E129" s="434"/>
      <c r="F129" s="434"/>
      <c r="G129" s="434"/>
      <c r="H129" s="434"/>
      <c r="I129" s="434"/>
      <c r="J129" s="434"/>
      <c r="K129" s="434"/>
      <c r="L129" s="434"/>
      <c r="M129" s="434"/>
      <c r="N129" s="434"/>
      <c r="O129" s="434"/>
      <c r="P129" s="434"/>
      <c r="Q129" s="434"/>
      <c r="R129" s="434"/>
      <c r="S129" s="434"/>
      <c r="T129" s="434"/>
      <c r="U129" s="434"/>
      <c r="V129" s="434"/>
      <c r="W129" s="434"/>
      <c r="X129" s="434"/>
      <c r="Y129" s="434"/>
      <c r="Z129" s="434"/>
      <c r="AA129" s="434"/>
      <c r="AB129" s="434"/>
      <c r="AC129" s="434"/>
      <c r="AD129" s="434"/>
      <c r="AE129" s="434"/>
      <c r="AF129" s="434"/>
      <c r="AG129" s="434"/>
    </row>
    <row r="130" spans="2:33">
      <c r="B130" s="434"/>
      <c r="C130" s="434"/>
      <c r="D130" s="434"/>
      <c r="E130" s="434"/>
      <c r="F130" s="434"/>
      <c r="G130" s="434"/>
      <c r="H130" s="434"/>
      <c r="I130" s="434"/>
      <c r="J130" s="434"/>
      <c r="K130" s="434"/>
      <c r="L130" s="434"/>
      <c r="M130" s="434"/>
      <c r="N130" s="434"/>
      <c r="O130" s="434"/>
      <c r="P130" s="434"/>
      <c r="Q130" s="434"/>
      <c r="R130" s="434"/>
      <c r="S130" s="434"/>
      <c r="T130" s="434"/>
      <c r="U130" s="434"/>
      <c r="V130" s="434"/>
      <c r="W130" s="434"/>
      <c r="X130" s="434"/>
      <c r="Y130" s="434"/>
      <c r="Z130" s="434"/>
      <c r="AA130" s="434"/>
      <c r="AB130" s="434"/>
      <c r="AC130" s="434"/>
      <c r="AD130" s="434"/>
      <c r="AE130" s="434"/>
      <c r="AF130" s="434"/>
      <c r="AG130" s="434"/>
    </row>
    <row r="131" spans="2:33">
      <c r="B131" s="434"/>
      <c r="C131" s="434"/>
      <c r="D131" s="434"/>
      <c r="E131" s="434"/>
      <c r="F131" s="434"/>
      <c r="G131" s="434"/>
      <c r="H131" s="434"/>
      <c r="I131" s="434"/>
      <c r="J131" s="434"/>
      <c r="K131" s="434"/>
      <c r="L131" s="434"/>
      <c r="M131" s="434"/>
      <c r="N131" s="434"/>
      <c r="O131" s="434"/>
      <c r="P131" s="434"/>
      <c r="Q131" s="434"/>
      <c r="R131" s="434"/>
      <c r="S131" s="434"/>
      <c r="T131" s="434"/>
      <c r="U131" s="434"/>
      <c r="V131" s="434"/>
      <c r="W131" s="434"/>
      <c r="X131" s="434"/>
      <c r="Y131" s="434"/>
      <c r="Z131" s="434"/>
      <c r="AA131" s="434"/>
      <c r="AB131" s="434"/>
      <c r="AC131" s="434"/>
      <c r="AD131" s="434"/>
      <c r="AE131" s="434"/>
      <c r="AF131" s="434"/>
      <c r="AG131" s="434"/>
    </row>
    <row r="132" spans="2:33">
      <c r="B132" s="434"/>
      <c r="C132" s="434"/>
      <c r="D132" s="434"/>
      <c r="E132" s="434"/>
      <c r="F132" s="434"/>
      <c r="G132" s="434"/>
      <c r="H132" s="434"/>
      <c r="I132" s="434"/>
      <c r="J132" s="434"/>
      <c r="K132" s="434"/>
      <c r="L132" s="434"/>
      <c r="M132" s="434"/>
      <c r="N132" s="434"/>
      <c r="O132" s="434"/>
      <c r="P132" s="434"/>
      <c r="Q132" s="434"/>
      <c r="R132" s="434"/>
      <c r="S132" s="434"/>
      <c r="T132" s="434"/>
      <c r="U132" s="434"/>
      <c r="V132" s="434"/>
      <c r="W132" s="434"/>
      <c r="X132" s="434"/>
      <c r="Y132" s="434"/>
      <c r="Z132" s="434"/>
      <c r="AA132" s="434"/>
      <c r="AB132" s="434"/>
      <c r="AC132" s="434"/>
      <c r="AD132" s="434"/>
      <c r="AE132" s="434"/>
      <c r="AF132" s="434"/>
      <c r="AG132" s="434"/>
    </row>
    <row r="133" spans="2:33"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4"/>
      <c r="N133" s="434"/>
      <c r="O133" s="434"/>
      <c r="P133" s="434"/>
      <c r="Q133" s="434"/>
      <c r="R133" s="434"/>
      <c r="S133" s="434"/>
      <c r="T133" s="434"/>
      <c r="U133" s="434"/>
      <c r="V133" s="434"/>
      <c r="W133" s="434"/>
      <c r="X133" s="434"/>
      <c r="Y133" s="434"/>
      <c r="Z133" s="434"/>
      <c r="AA133" s="434"/>
      <c r="AB133" s="434"/>
      <c r="AC133" s="434"/>
      <c r="AD133" s="434"/>
      <c r="AE133" s="434"/>
      <c r="AF133" s="434"/>
      <c r="AG133" s="434"/>
    </row>
    <row r="134" spans="2:33">
      <c r="B134" s="434"/>
      <c r="C134" s="434"/>
      <c r="D134" s="434"/>
      <c r="E134" s="434"/>
      <c r="F134" s="434"/>
      <c r="G134" s="434"/>
      <c r="H134" s="434"/>
      <c r="I134" s="434"/>
      <c r="J134" s="434"/>
      <c r="K134" s="434"/>
      <c r="L134" s="434"/>
      <c r="M134" s="434"/>
      <c r="N134" s="434"/>
      <c r="O134" s="434"/>
      <c r="P134" s="434"/>
      <c r="Q134" s="434"/>
      <c r="R134" s="434"/>
      <c r="S134" s="434"/>
      <c r="T134" s="434"/>
      <c r="U134" s="434"/>
      <c r="V134" s="434"/>
      <c r="W134" s="434"/>
      <c r="X134" s="434"/>
      <c r="Y134" s="434"/>
      <c r="Z134" s="434"/>
      <c r="AA134" s="434"/>
      <c r="AB134" s="434"/>
      <c r="AC134" s="434"/>
      <c r="AD134" s="434"/>
      <c r="AE134" s="434"/>
      <c r="AF134" s="434"/>
      <c r="AG134" s="434"/>
    </row>
    <row r="135" spans="2:33">
      <c r="B135" s="434"/>
      <c r="C135" s="434"/>
      <c r="D135" s="434"/>
      <c r="E135" s="434"/>
      <c r="F135" s="434"/>
      <c r="G135" s="434"/>
      <c r="H135" s="434"/>
      <c r="I135" s="434"/>
      <c r="J135" s="434"/>
      <c r="K135" s="434"/>
      <c r="L135" s="434"/>
      <c r="M135" s="434"/>
      <c r="N135" s="434"/>
      <c r="O135" s="434"/>
      <c r="P135" s="434"/>
      <c r="Q135" s="434"/>
      <c r="R135" s="434"/>
      <c r="S135" s="434"/>
      <c r="T135" s="434"/>
      <c r="U135" s="434"/>
      <c r="V135" s="434"/>
      <c r="W135" s="434"/>
      <c r="X135" s="434"/>
      <c r="Y135" s="434"/>
      <c r="Z135" s="434"/>
      <c r="AA135" s="434"/>
      <c r="AB135" s="434"/>
      <c r="AC135" s="434"/>
      <c r="AD135" s="434"/>
      <c r="AE135" s="434"/>
      <c r="AF135" s="434"/>
      <c r="AG135" s="434"/>
    </row>
    <row r="136" spans="2:33">
      <c r="B136" s="434"/>
      <c r="C136" s="434"/>
      <c r="D136" s="434"/>
      <c r="E136" s="434"/>
      <c r="F136" s="434"/>
      <c r="G136" s="434"/>
      <c r="H136" s="434"/>
      <c r="I136" s="434"/>
      <c r="J136" s="434"/>
      <c r="K136" s="434"/>
      <c r="L136" s="434"/>
      <c r="M136" s="434"/>
      <c r="N136" s="434"/>
      <c r="O136" s="434"/>
      <c r="P136" s="434"/>
      <c r="Q136" s="434"/>
      <c r="R136" s="434"/>
      <c r="S136" s="434"/>
      <c r="T136" s="434"/>
      <c r="U136" s="434"/>
      <c r="V136" s="434"/>
      <c r="W136" s="434"/>
      <c r="X136" s="434"/>
      <c r="Y136" s="434"/>
      <c r="Z136" s="434"/>
      <c r="AA136" s="434"/>
      <c r="AB136" s="434"/>
      <c r="AC136" s="434"/>
      <c r="AD136" s="434"/>
      <c r="AE136" s="434"/>
      <c r="AF136" s="434"/>
      <c r="AG136" s="434"/>
    </row>
    <row r="137" spans="2:33">
      <c r="B137" s="434"/>
      <c r="C137" s="434"/>
      <c r="D137" s="434"/>
      <c r="E137" s="434"/>
      <c r="F137" s="434"/>
      <c r="G137" s="434"/>
      <c r="H137" s="434"/>
      <c r="I137" s="434"/>
      <c r="J137" s="434"/>
      <c r="K137" s="434"/>
      <c r="L137" s="434"/>
      <c r="M137" s="434"/>
      <c r="N137" s="434"/>
      <c r="O137" s="434"/>
      <c r="P137" s="434"/>
      <c r="Q137" s="434"/>
      <c r="R137" s="434"/>
      <c r="S137" s="434"/>
      <c r="T137" s="434"/>
      <c r="U137" s="434"/>
      <c r="V137" s="434"/>
      <c r="W137" s="434"/>
      <c r="X137" s="434"/>
      <c r="Y137" s="434"/>
      <c r="Z137" s="434"/>
      <c r="AA137" s="434"/>
      <c r="AB137" s="434"/>
      <c r="AC137" s="434"/>
      <c r="AD137" s="434"/>
      <c r="AE137" s="434"/>
      <c r="AF137" s="434"/>
      <c r="AG137" s="434"/>
    </row>
    <row r="138" spans="2:33">
      <c r="B138" s="434"/>
      <c r="C138" s="434"/>
      <c r="D138" s="434"/>
      <c r="E138" s="434"/>
      <c r="F138" s="434"/>
      <c r="G138" s="434"/>
      <c r="H138" s="434"/>
      <c r="I138" s="434"/>
      <c r="J138" s="434"/>
      <c r="K138" s="434"/>
      <c r="L138" s="434"/>
      <c r="M138" s="434"/>
      <c r="N138" s="434"/>
      <c r="O138" s="434"/>
      <c r="P138" s="434"/>
      <c r="Q138" s="434"/>
      <c r="R138" s="434"/>
      <c r="S138" s="434"/>
      <c r="T138" s="434"/>
      <c r="U138" s="434"/>
      <c r="V138" s="434"/>
      <c r="W138" s="434"/>
      <c r="X138" s="434"/>
      <c r="Y138" s="434"/>
      <c r="Z138" s="434"/>
      <c r="AA138" s="434"/>
      <c r="AB138" s="434"/>
      <c r="AC138" s="434"/>
      <c r="AD138" s="434"/>
      <c r="AE138" s="434"/>
      <c r="AF138" s="434"/>
      <c r="AG138" s="434"/>
    </row>
    <row r="139" spans="2:33">
      <c r="B139" s="434"/>
      <c r="C139" s="434"/>
      <c r="D139" s="434"/>
      <c r="E139" s="434"/>
      <c r="F139" s="434"/>
      <c r="G139" s="434"/>
      <c r="H139" s="434"/>
      <c r="I139" s="434"/>
      <c r="J139" s="434"/>
      <c r="K139" s="434"/>
      <c r="L139" s="434"/>
      <c r="M139" s="434"/>
      <c r="N139" s="434"/>
      <c r="O139" s="434"/>
      <c r="P139" s="434"/>
      <c r="Q139" s="434"/>
      <c r="R139" s="434"/>
      <c r="S139" s="434"/>
      <c r="T139" s="434"/>
      <c r="U139" s="434"/>
      <c r="V139" s="434"/>
      <c r="W139" s="434"/>
      <c r="X139" s="434"/>
      <c r="Y139" s="434"/>
      <c r="Z139" s="434"/>
      <c r="AA139" s="434"/>
      <c r="AB139" s="434"/>
      <c r="AC139" s="434"/>
      <c r="AD139" s="434"/>
      <c r="AE139" s="434"/>
      <c r="AF139" s="434"/>
      <c r="AG139" s="434"/>
    </row>
    <row r="140" spans="2:33">
      <c r="B140" s="434"/>
      <c r="C140" s="434"/>
      <c r="D140" s="434"/>
      <c r="E140" s="434"/>
      <c r="F140" s="434"/>
      <c r="G140" s="434"/>
      <c r="H140" s="434"/>
      <c r="I140" s="434"/>
      <c r="J140" s="434"/>
      <c r="K140" s="434"/>
      <c r="L140" s="434"/>
      <c r="M140" s="434"/>
      <c r="N140" s="434"/>
      <c r="O140" s="434"/>
      <c r="P140" s="434"/>
      <c r="Q140" s="434"/>
      <c r="R140" s="434"/>
      <c r="S140" s="434"/>
      <c r="T140" s="434"/>
      <c r="U140" s="434"/>
      <c r="V140" s="434"/>
      <c r="W140" s="434"/>
      <c r="X140" s="434"/>
      <c r="Y140" s="434"/>
      <c r="Z140" s="434"/>
      <c r="AA140" s="434"/>
      <c r="AB140" s="434"/>
      <c r="AC140" s="434"/>
      <c r="AD140" s="434"/>
      <c r="AE140" s="434"/>
      <c r="AF140" s="434"/>
      <c r="AG140" s="434"/>
    </row>
    <row r="141" spans="2:33">
      <c r="B141" s="434"/>
      <c r="C141" s="434"/>
      <c r="D141" s="434"/>
      <c r="E141" s="434"/>
      <c r="F141" s="434"/>
      <c r="G141" s="434"/>
      <c r="H141" s="434"/>
      <c r="I141" s="434"/>
      <c r="J141" s="434"/>
      <c r="K141" s="434"/>
      <c r="L141" s="434"/>
      <c r="M141" s="434"/>
      <c r="N141" s="434"/>
      <c r="O141" s="434"/>
      <c r="P141" s="434"/>
      <c r="Q141" s="434"/>
      <c r="R141" s="434"/>
      <c r="S141" s="434"/>
      <c r="T141" s="434"/>
      <c r="U141" s="434"/>
      <c r="V141" s="434"/>
      <c r="W141" s="434"/>
      <c r="X141" s="434"/>
      <c r="Y141" s="434"/>
      <c r="Z141" s="434"/>
      <c r="AA141" s="434"/>
      <c r="AB141" s="434"/>
      <c r="AC141" s="434"/>
      <c r="AD141" s="434"/>
      <c r="AE141" s="434"/>
      <c r="AF141" s="434"/>
      <c r="AG141" s="434"/>
    </row>
    <row r="142" spans="2:33">
      <c r="B142" s="434"/>
      <c r="C142" s="434"/>
      <c r="D142" s="434"/>
      <c r="E142" s="434"/>
      <c r="F142" s="434"/>
      <c r="G142" s="434"/>
      <c r="H142" s="434"/>
      <c r="I142" s="434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4"/>
      <c r="AC142" s="434"/>
      <c r="AD142" s="434"/>
      <c r="AE142" s="434"/>
      <c r="AF142" s="434"/>
      <c r="AG142" s="434"/>
    </row>
    <row r="143" spans="2:33">
      <c r="B143" s="434"/>
      <c r="C143" s="434"/>
      <c r="D143" s="434"/>
      <c r="E143" s="434"/>
      <c r="F143" s="434"/>
      <c r="G143" s="434"/>
      <c r="H143" s="434"/>
      <c r="I143" s="434"/>
      <c r="J143" s="434"/>
      <c r="K143" s="434"/>
      <c r="L143" s="434"/>
      <c r="M143" s="434"/>
      <c r="N143" s="434"/>
      <c r="O143" s="434"/>
      <c r="P143" s="434"/>
      <c r="Q143" s="434"/>
      <c r="R143" s="434"/>
      <c r="S143" s="434"/>
      <c r="T143" s="434"/>
      <c r="U143" s="434"/>
      <c r="V143" s="434"/>
      <c r="W143" s="434"/>
      <c r="X143" s="434"/>
      <c r="Y143" s="434"/>
      <c r="Z143" s="434"/>
      <c r="AA143" s="434"/>
      <c r="AB143" s="434"/>
      <c r="AC143" s="434"/>
      <c r="AD143" s="434"/>
      <c r="AE143" s="434"/>
      <c r="AF143" s="434"/>
      <c r="AG143" s="434"/>
    </row>
    <row r="144" spans="2:33">
      <c r="B144" s="434"/>
      <c r="C144" s="434"/>
      <c r="D144" s="434"/>
      <c r="E144" s="434"/>
      <c r="F144" s="434"/>
      <c r="G144" s="434"/>
      <c r="H144" s="434"/>
      <c r="I144" s="434"/>
      <c r="J144" s="434"/>
      <c r="K144" s="434"/>
      <c r="L144" s="434"/>
      <c r="M144" s="434"/>
      <c r="N144" s="434"/>
      <c r="O144" s="434"/>
      <c r="P144" s="434"/>
      <c r="Q144" s="434"/>
      <c r="R144" s="434"/>
      <c r="S144" s="434"/>
      <c r="T144" s="434"/>
      <c r="U144" s="434"/>
      <c r="V144" s="434"/>
      <c r="W144" s="434"/>
      <c r="X144" s="434"/>
      <c r="Y144" s="434"/>
      <c r="Z144" s="434"/>
      <c r="AA144" s="434"/>
      <c r="AB144" s="434"/>
      <c r="AC144" s="434"/>
      <c r="AD144" s="434"/>
      <c r="AE144" s="434"/>
      <c r="AF144" s="434"/>
      <c r="AG144" s="434"/>
    </row>
    <row r="145" spans="2:33">
      <c r="B145" s="434"/>
      <c r="C145" s="434"/>
      <c r="D145" s="434"/>
      <c r="E145" s="434"/>
      <c r="F145" s="434"/>
      <c r="G145" s="434"/>
      <c r="H145" s="434"/>
      <c r="I145" s="434"/>
      <c r="J145" s="434"/>
      <c r="K145" s="434"/>
      <c r="L145" s="434"/>
      <c r="M145" s="434"/>
      <c r="N145" s="434"/>
      <c r="O145" s="434"/>
      <c r="P145" s="434"/>
      <c r="Q145" s="434"/>
      <c r="R145" s="434"/>
      <c r="S145" s="434"/>
      <c r="T145" s="434"/>
      <c r="U145" s="434"/>
      <c r="V145" s="434"/>
      <c r="W145" s="434"/>
      <c r="X145" s="434"/>
      <c r="Y145" s="434"/>
      <c r="Z145" s="434"/>
      <c r="AA145" s="434"/>
      <c r="AB145" s="434"/>
      <c r="AC145" s="434"/>
      <c r="AD145" s="434"/>
      <c r="AE145" s="434"/>
      <c r="AF145" s="434"/>
      <c r="AG145" s="434"/>
    </row>
    <row r="146" spans="2:33">
      <c r="B146" s="434"/>
      <c r="C146" s="434"/>
      <c r="D146" s="434"/>
      <c r="E146" s="434"/>
      <c r="F146" s="434"/>
      <c r="G146" s="434"/>
      <c r="H146" s="434"/>
      <c r="I146" s="434"/>
      <c r="J146" s="434"/>
      <c r="K146" s="434"/>
      <c r="L146" s="434"/>
      <c r="M146" s="434"/>
      <c r="N146" s="434"/>
      <c r="O146" s="434"/>
      <c r="P146" s="434"/>
      <c r="Q146" s="434"/>
      <c r="R146" s="434"/>
      <c r="S146" s="434"/>
      <c r="T146" s="434"/>
      <c r="U146" s="434"/>
      <c r="V146" s="434"/>
      <c r="W146" s="434"/>
      <c r="X146" s="434"/>
      <c r="Y146" s="434"/>
      <c r="Z146" s="434"/>
      <c r="AA146" s="434"/>
      <c r="AB146" s="434"/>
      <c r="AC146" s="434"/>
      <c r="AD146" s="434"/>
      <c r="AE146" s="434"/>
      <c r="AF146" s="434"/>
      <c r="AG146" s="434"/>
    </row>
    <row r="147" spans="2:33">
      <c r="B147" s="434"/>
      <c r="C147" s="434"/>
      <c r="D147" s="434"/>
      <c r="E147" s="434"/>
      <c r="F147" s="434"/>
      <c r="G147" s="434"/>
      <c r="H147" s="434"/>
      <c r="I147" s="434"/>
      <c r="J147" s="434"/>
      <c r="K147" s="434"/>
      <c r="L147" s="434"/>
      <c r="M147" s="434"/>
      <c r="N147" s="434"/>
      <c r="O147" s="434"/>
      <c r="P147" s="434"/>
      <c r="Q147" s="434"/>
      <c r="R147" s="434"/>
      <c r="S147" s="434"/>
      <c r="T147" s="434"/>
      <c r="U147" s="434"/>
      <c r="V147" s="434"/>
      <c r="W147" s="434"/>
      <c r="X147" s="434"/>
      <c r="Y147" s="434"/>
      <c r="Z147" s="434"/>
      <c r="AA147" s="434"/>
      <c r="AB147" s="434"/>
      <c r="AC147" s="434"/>
      <c r="AD147" s="434"/>
      <c r="AE147" s="434"/>
      <c r="AF147" s="434"/>
      <c r="AG147" s="434"/>
    </row>
    <row r="148" spans="2:33">
      <c r="B148" s="434"/>
      <c r="C148" s="434"/>
      <c r="D148" s="434"/>
      <c r="E148" s="434"/>
      <c r="F148" s="434"/>
      <c r="G148" s="434"/>
      <c r="H148" s="434"/>
      <c r="I148" s="434"/>
      <c r="J148" s="434"/>
      <c r="K148" s="434"/>
      <c r="L148" s="434"/>
      <c r="M148" s="434"/>
      <c r="N148" s="434"/>
      <c r="O148" s="434"/>
      <c r="P148" s="434"/>
      <c r="Q148" s="434"/>
      <c r="R148" s="434"/>
      <c r="S148" s="434"/>
      <c r="T148" s="434"/>
      <c r="U148" s="434"/>
      <c r="V148" s="434"/>
      <c r="W148" s="434"/>
      <c r="X148" s="434"/>
      <c r="Y148" s="434"/>
      <c r="Z148" s="434"/>
      <c r="AA148" s="434"/>
      <c r="AB148" s="434"/>
      <c r="AC148" s="434"/>
      <c r="AD148" s="434"/>
      <c r="AE148" s="434"/>
      <c r="AF148" s="434"/>
      <c r="AG148" s="434"/>
    </row>
    <row r="149" spans="2:33">
      <c r="B149" s="434"/>
      <c r="C149" s="434"/>
      <c r="D149" s="434"/>
      <c r="E149" s="434"/>
      <c r="F149" s="434"/>
      <c r="G149" s="434"/>
      <c r="H149" s="434"/>
      <c r="I149" s="434"/>
      <c r="J149" s="434"/>
      <c r="K149" s="434"/>
      <c r="L149" s="434"/>
      <c r="M149" s="434"/>
      <c r="N149" s="434"/>
      <c r="O149" s="434"/>
      <c r="P149" s="434"/>
      <c r="Q149" s="434"/>
      <c r="R149" s="434"/>
      <c r="S149" s="434"/>
      <c r="T149" s="434"/>
      <c r="U149" s="434"/>
      <c r="V149" s="434"/>
      <c r="W149" s="434"/>
      <c r="X149" s="434"/>
      <c r="Y149" s="434"/>
      <c r="Z149" s="434"/>
      <c r="AA149" s="434"/>
      <c r="AB149" s="434"/>
      <c r="AC149" s="434"/>
      <c r="AD149" s="434"/>
      <c r="AE149" s="434"/>
      <c r="AF149" s="434"/>
      <c r="AG149" s="434"/>
    </row>
    <row r="150" spans="2:33">
      <c r="B150" s="434"/>
      <c r="C150" s="434"/>
      <c r="D150" s="434"/>
      <c r="E150" s="434"/>
      <c r="F150" s="434"/>
      <c r="G150" s="434"/>
      <c r="H150" s="434"/>
      <c r="I150" s="434"/>
      <c r="J150" s="434"/>
      <c r="K150" s="434"/>
      <c r="L150" s="434"/>
      <c r="M150" s="434"/>
      <c r="N150" s="434"/>
      <c r="O150" s="434"/>
      <c r="P150" s="434"/>
      <c r="Q150" s="434"/>
      <c r="R150" s="434"/>
      <c r="S150" s="434"/>
      <c r="T150" s="434"/>
      <c r="U150" s="434"/>
      <c r="V150" s="434"/>
      <c r="W150" s="434"/>
      <c r="X150" s="434"/>
      <c r="Y150" s="434"/>
      <c r="Z150" s="434"/>
      <c r="AA150" s="434"/>
      <c r="AB150" s="434"/>
      <c r="AC150" s="434"/>
      <c r="AD150" s="434"/>
      <c r="AE150" s="434"/>
      <c r="AF150" s="434"/>
      <c r="AG150" s="434"/>
    </row>
    <row r="151" spans="2:33">
      <c r="B151" s="434"/>
      <c r="C151" s="434"/>
      <c r="D151" s="434"/>
      <c r="E151" s="434"/>
      <c r="F151" s="434"/>
      <c r="G151" s="434"/>
      <c r="H151" s="434"/>
      <c r="I151" s="434"/>
      <c r="J151" s="434"/>
      <c r="K151" s="434"/>
      <c r="L151" s="434"/>
      <c r="M151" s="434"/>
      <c r="N151" s="434"/>
      <c r="O151" s="434"/>
      <c r="P151" s="434"/>
      <c r="Q151" s="434"/>
      <c r="R151" s="434"/>
      <c r="S151" s="434"/>
      <c r="T151" s="434"/>
      <c r="U151" s="434"/>
      <c r="V151" s="434"/>
      <c r="W151" s="434"/>
      <c r="X151" s="434"/>
      <c r="Y151" s="434"/>
      <c r="Z151" s="434"/>
      <c r="AA151" s="434"/>
      <c r="AB151" s="434"/>
      <c r="AC151" s="434"/>
      <c r="AD151" s="434"/>
      <c r="AE151" s="434"/>
      <c r="AF151" s="434"/>
      <c r="AG151" s="434"/>
    </row>
    <row r="152" spans="2:33">
      <c r="B152" s="434"/>
      <c r="C152" s="434"/>
      <c r="D152" s="434"/>
      <c r="E152" s="434"/>
      <c r="F152" s="434"/>
      <c r="G152" s="434"/>
      <c r="H152" s="434"/>
      <c r="I152" s="434"/>
      <c r="J152" s="434"/>
      <c r="K152" s="434"/>
      <c r="L152" s="434"/>
      <c r="M152" s="434"/>
      <c r="N152" s="434"/>
      <c r="O152" s="434"/>
      <c r="P152" s="434"/>
      <c r="Q152" s="434"/>
      <c r="R152" s="434"/>
      <c r="S152" s="434"/>
      <c r="T152" s="434"/>
      <c r="U152" s="434"/>
      <c r="V152" s="434"/>
      <c r="W152" s="434"/>
      <c r="X152" s="434"/>
      <c r="Y152" s="434"/>
      <c r="Z152" s="434"/>
      <c r="AA152" s="434"/>
      <c r="AB152" s="434"/>
      <c r="AC152" s="434"/>
      <c r="AD152" s="434"/>
      <c r="AE152" s="434"/>
      <c r="AF152" s="434"/>
      <c r="AG152" s="434"/>
    </row>
  </sheetData>
  <mergeCells count="25">
    <mergeCell ref="S8:AG8"/>
    <mergeCell ref="S9:AB9"/>
    <mergeCell ref="AC9:AG9"/>
    <mergeCell ref="AI9:AI15"/>
    <mergeCell ref="B11:B15"/>
    <mergeCell ref="C11:E15"/>
    <mergeCell ref="F11:F15"/>
    <mergeCell ref="G11:G15"/>
    <mergeCell ref="H11:R11"/>
    <mergeCell ref="T11:U11"/>
    <mergeCell ref="T12:U12"/>
    <mergeCell ref="V12:W12"/>
    <mergeCell ref="X12:Y12"/>
    <mergeCell ref="AC12:AD12"/>
    <mergeCell ref="AE12:AF12"/>
    <mergeCell ref="V11:W11"/>
    <mergeCell ref="X11:Y11"/>
    <mergeCell ref="Z11:AA11"/>
    <mergeCell ref="AC11:AD11"/>
    <mergeCell ref="AE11:AF11"/>
    <mergeCell ref="H13:O13"/>
    <mergeCell ref="P13:Q13"/>
    <mergeCell ref="R13:R15"/>
    <mergeCell ref="I14:K14"/>
    <mergeCell ref="L14:O14"/>
  </mergeCells>
  <printOptions gridLines="1"/>
  <pageMargins left="0.78740157480314965" right="0.70866141732283472" top="0.74803149606299213" bottom="0.74803149606299213" header="0.31496062992125984" footer="0.31496062992125984"/>
  <pageSetup scale="39" orientation="landscape" r:id="rId1"/>
  <headerFooter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J111"/>
  <sheetViews>
    <sheetView workbookViewId="0">
      <selection activeCell="J68" sqref="J68:J86"/>
    </sheetView>
  </sheetViews>
  <sheetFormatPr baseColWidth="10" defaultRowHeight="15"/>
  <cols>
    <col min="2" max="2" width="28.28515625" customWidth="1"/>
    <col min="3" max="3" width="11.42578125" style="1"/>
    <col min="7" max="10" width="11.42578125" customWidth="1"/>
    <col min="11" max="12" width="11.42578125" hidden="1" customWidth="1"/>
    <col min="13" max="14" width="11.42578125" customWidth="1"/>
    <col min="15" max="17" width="11.42578125" hidden="1" customWidth="1"/>
    <col min="18" max="19" width="11.42578125" customWidth="1"/>
    <col min="21" max="21" width="17" customWidth="1"/>
    <col min="22" max="33" width="0" hidden="1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47"/>
      <c r="B1" s="482" t="s">
        <v>90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7"/>
      <c r="AH1" s="48" t="s">
        <v>91</v>
      </c>
      <c r="AI1" s="47"/>
      <c r="AJ1" s="47"/>
    </row>
    <row r="2" spans="1:36">
      <c r="A2" s="47"/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7"/>
      <c r="S2" s="47"/>
      <c r="T2" s="47"/>
      <c r="U2" s="47"/>
      <c r="V2" s="47"/>
      <c r="W2" s="47"/>
      <c r="X2" s="47"/>
      <c r="Y2" s="47"/>
      <c r="Z2" s="51"/>
      <c r="AA2" s="47"/>
      <c r="AB2" s="47"/>
      <c r="AC2" s="47"/>
      <c r="AD2" s="51"/>
      <c r="AE2" s="47"/>
      <c r="AF2" s="51" t="s">
        <v>72</v>
      </c>
      <c r="AG2" s="51"/>
      <c r="AH2" s="52"/>
      <c r="AI2" s="47"/>
      <c r="AJ2" s="47"/>
    </row>
    <row r="3" spans="1:36">
      <c r="A3" s="47"/>
      <c r="B3" s="47"/>
      <c r="C3" s="53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>
      <c r="A4" s="47"/>
      <c r="B4" s="54" t="s">
        <v>92</v>
      </c>
      <c r="C4" s="50"/>
      <c r="D4" s="54"/>
      <c r="E4" s="54"/>
      <c r="F4" s="54"/>
      <c r="G4" s="5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>
      <c r="A5" s="47"/>
      <c r="B5" s="55"/>
      <c r="C5" s="56"/>
      <c r="D5" s="57"/>
      <c r="E5" s="54"/>
      <c r="F5" s="54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6">
      <c r="A6" s="47"/>
      <c r="B6" s="58" t="s">
        <v>4</v>
      </c>
      <c r="C6" s="59"/>
      <c r="D6" s="60"/>
      <c r="E6" s="61" t="s">
        <v>73</v>
      </c>
      <c r="F6" s="61"/>
      <c r="G6" s="61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>
      <c r="A7" s="47"/>
      <c r="B7" s="58"/>
      <c r="C7" s="59"/>
      <c r="D7" s="60"/>
      <c r="E7" s="61"/>
      <c r="F7" s="61"/>
      <c r="G7" s="61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</row>
    <row r="8" spans="1:36" ht="24">
      <c r="A8" s="47"/>
      <c r="B8" s="58" t="s">
        <v>93</v>
      </c>
      <c r="C8" s="59"/>
      <c r="D8" s="60"/>
      <c r="E8" s="62" t="s">
        <v>94</v>
      </c>
      <c r="F8" s="62"/>
      <c r="G8" s="62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</row>
    <row r="9" spans="1:36">
      <c r="A9" s="47"/>
      <c r="B9" s="58"/>
      <c r="C9" s="59"/>
      <c r="D9" s="60"/>
      <c r="E9" s="61"/>
      <c r="F9" s="61"/>
      <c r="G9" s="61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1:36" ht="24">
      <c r="A10" s="47"/>
      <c r="B10" s="58" t="s">
        <v>95</v>
      </c>
      <c r="C10" s="59"/>
      <c r="D10" s="60"/>
      <c r="E10" s="62" t="s">
        <v>96</v>
      </c>
      <c r="F10" s="62"/>
      <c r="G10" s="62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6">
      <c r="A11" s="47"/>
      <c r="B11" s="58"/>
      <c r="C11" s="59"/>
      <c r="D11" s="60"/>
      <c r="E11" s="61"/>
      <c r="F11" s="61"/>
      <c r="G11" s="61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6">
      <c r="A12" s="47"/>
      <c r="B12" s="47"/>
      <c r="C12" s="53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1:36" ht="15.75" thickBot="1">
      <c r="A13" s="47"/>
      <c r="B13" s="63" t="s">
        <v>97</v>
      </c>
      <c r="C13" s="64"/>
      <c r="D13" s="63"/>
      <c r="E13" s="63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6">
      <c r="A14" s="47"/>
      <c r="B14" s="483" t="s">
        <v>98</v>
      </c>
      <c r="C14" s="486" t="s">
        <v>99</v>
      </c>
      <c r="D14" s="487" t="s">
        <v>100</v>
      </c>
      <c r="E14" s="486" t="s">
        <v>101</v>
      </c>
      <c r="F14" s="446" t="s">
        <v>102</v>
      </c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47"/>
      <c r="R14" s="490" t="s">
        <v>103</v>
      </c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2"/>
      <c r="AG14" s="472" t="s">
        <v>104</v>
      </c>
      <c r="AH14" s="472" t="s">
        <v>105</v>
      </c>
      <c r="AI14" s="47"/>
      <c r="AJ14" s="47"/>
    </row>
    <row r="15" spans="1:36">
      <c r="A15" s="47"/>
      <c r="B15" s="484"/>
      <c r="C15" s="444"/>
      <c r="D15" s="488"/>
      <c r="E15" s="444"/>
      <c r="F15" s="455" t="s">
        <v>106</v>
      </c>
      <c r="G15" s="466"/>
      <c r="H15" s="466"/>
      <c r="I15" s="467"/>
      <c r="J15" s="446" t="s">
        <v>107</v>
      </c>
      <c r="K15" s="459"/>
      <c r="L15" s="459"/>
      <c r="M15" s="459"/>
      <c r="N15" s="459"/>
      <c r="O15" s="459"/>
      <c r="P15" s="459"/>
      <c r="Q15" s="447"/>
      <c r="R15" s="477" t="s">
        <v>108</v>
      </c>
      <c r="S15" s="478"/>
      <c r="T15" s="478"/>
      <c r="U15" s="478"/>
      <c r="V15" s="478"/>
      <c r="W15" s="478"/>
      <c r="X15" s="478"/>
      <c r="Y15" s="478"/>
      <c r="Z15" s="479"/>
      <c r="AA15" s="477" t="s">
        <v>109</v>
      </c>
      <c r="AB15" s="478"/>
      <c r="AC15" s="478"/>
      <c r="AD15" s="478"/>
      <c r="AE15" s="479"/>
      <c r="AF15" s="472" t="s">
        <v>110</v>
      </c>
      <c r="AG15" s="473"/>
      <c r="AH15" s="473"/>
      <c r="AI15" s="47"/>
      <c r="AJ15" s="47"/>
    </row>
    <row r="16" spans="1:36">
      <c r="A16" s="47"/>
      <c r="B16" s="484"/>
      <c r="C16" s="444"/>
      <c r="D16" s="488"/>
      <c r="E16" s="444"/>
      <c r="F16" s="456"/>
      <c r="G16" s="475"/>
      <c r="H16" s="475"/>
      <c r="I16" s="476"/>
      <c r="J16" s="441" t="s">
        <v>56</v>
      </c>
      <c r="K16" s="458"/>
      <c r="L16" s="458"/>
      <c r="M16" s="458"/>
      <c r="N16" s="442"/>
      <c r="O16" s="446" t="s">
        <v>57</v>
      </c>
      <c r="P16" s="459"/>
      <c r="Q16" s="443" t="s">
        <v>58</v>
      </c>
      <c r="R16" s="493" t="s">
        <v>111</v>
      </c>
      <c r="S16" s="494"/>
      <c r="T16" s="494"/>
      <c r="U16" s="494"/>
      <c r="V16" s="494"/>
      <c r="W16" s="495"/>
      <c r="X16" s="480" t="s">
        <v>112</v>
      </c>
      <c r="Y16" s="481"/>
      <c r="Z16" s="443" t="s">
        <v>113</v>
      </c>
      <c r="AA16" s="66" t="s">
        <v>111</v>
      </c>
      <c r="AB16" s="67"/>
      <c r="AC16" s="480" t="s">
        <v>112</v>
      </c>
      <c r="AD16" s="481"/>
      <c r="AE16" s="472" t="s">
        <v>114</v>
      </c>
      <c r="AF16" s="473"/>
      <c r="AG16" s="473"/>
      <c r="AH16" s="473"/>
      <c r="AI16" s="47"/>
      <c r="AJ16" s="47"/>
    </row>
    <row r="17" spans="1:36">
      <c r="A17" s="47"/>
      <c r="B17" s="484"/>
      <c r="C17" s="444"/>
      <c r="D17" s="488"/>
      <c r="E17" s="444"/>
      <c r="F17" s="457"/>
      <c r="G17" s="468"/>
      <c r="H17" s="468"/>
      <c r="I17" s="469"/>
      <c r="J17" s="443" t="s">
        <v>59</v>
      </c>
      <c r="K17" s="443" t="s">
        <v>60</v>
      </c>
      <c r="L17" s="472" t="s">
        <v>61</v>
      </c>
      <c r="M17" s="472" t="s">
        <v>62</v>
      </c>
      <c r="N17" s="472" t="s">
        <v>63</v>
      </c>
      <c r="O17" s="472" t="s">
        <v>64</v>
      </c>
      <c r="P17" s="496" t="s">
        <v>65</v>
      </c>
      <c r="Q17" s="444"/>
      <c r="R17" s="480" t="s">
        <v>115</v>
      </c>
      <c r="S17" s="481"/>
      <c r="T17" s="480" t="s">
        <v>116</v>
      </c>
      <c r="U17" s="481"/>
      <c r="V17" s="446" t="s">
        <v>117</v>
      </c>
      <c r="W17" s="447"/>
      <c r="X17" s="450" t="s">
        <v>117</v>
      </c>
      <c r="Y17" s="451"/>
      <c r="Z17" s="444"/>
      <c r="AA17" s="443" t="s">
        <v>0</v>
      </c>
      <c r="AB17" s="443" t="s">
        <v>1</v>
      </c>
      <c r="AC17" s="443" t="s">
        <v>0</v>
      </c>
      <c r="AD17" s="443" t="s">
        <v>1</v>
      </c>
      <c r="AE17" s="473"/>
      <c r="AF17" s="473"/>
      <c r="AG17" s="473"/>
      <c r="AH17" s="473"/>
      <c r="AI17" s="47"/>
      <c r="AJ17" s="47"/>
    </row>
    <row r="18" spans="1:36" ht="56.25">
      <c r="A18" s="47"/>
      <c r="B18" s="485"/>
      <c r="C18" s="445"/>
      <c r="D18" s="489"/>
      <c r="E18" s="445"/>
      <c r="F18" s="263" t="s">
        <v>118</v>
      </c>
      <c r="G18" s="263" t="s">
        <v>119</v>
      </c>
      <c r="H18" s="263" t="s">
        <v>120</v>
      </c>
      <c r="I18" s="263" t="s">
        <v>121</v>
      </c>
      <c r="J18" s="445"/>
      <c r="K18" s="445"/>
      <c r="L18" s="474"/>
      <c r="M18" s="474"/>
      <c r="N18" s="474"/>
      <c r="O18" s="474"/>
      <c r="P18" s="497"/>
      <c r="Q18" s="445"/>
      <c r="R18" s="68" t="s">
        <v>0</v>
      </c>
      <c r="S18" s="68" t="s">
        <v>1</v>
      </c>
      <c r="T18" s="68" t="s">
        <v>0</v>
      </c>
      <c r="U18" s="68" t="s">
        <v>1</v>
      </c>
      <c r="V18" s="262" t="s">
        <v>0</v>
      </c>
      <c r="W18" s="263" t="s">
        <v>1</v>
      </c>
      <c r="X18" s="262" t="s">
        <v>0</v>
      </c>
      <c r="Y18" s="263" t="s">
        <v>1</v>
      </c>
      <c r="Z18" s="445"/>
      <c r="AA18" s="445"/>
      <c r="AB18" s="445"/>
      <c r="AC18" s="445"/>
      <c r="AD18" s="445"/>
      <c r="AE18" s="474"/>
      <c r="AF18" s="474"/>
      <c r="AG18" s="474"/>
      <c r="AH18" s="474"/>
      <c r="AI18" s="47"/>
      <c r="AJ18" s="47"/>
    </row>
    <row r="19" spans="1:36">
      <c r="A19" s="47"/>
      <c r="B19" s="124" t="s">
        <v>122</v>
      </c>
      <c r="C19" s="265" t="s">
        <v>123</v>
      </c>
      <c r="D19" s="69" t="s">
        <v>124</v>
      </c>
      <c r="E19" s="70" t="s">
        <v>125</v>
      </c>
      <c r="F19" s="70" t="s">
        <v>126</v>
      </c>
      <c r="G19" s="70" t="s">
        <v>127</v>
      </c>
      <c r="H19" s="70" t="s">
        <v>128</v>
      </c>
      <c r="I19" s="70" t="s">
        <v>129</v>
      </c>
      <c r="J19" s="70" t="s">
        <v>130</v>
      </c>
      <c r="K19" s="70" t="s">
        <v>131</v>
      </c>
      <c r="L19" s="70" t="s">
        <v>132</v>
      </c>
      <c r="M19" s="70" t="s">
        <v>133</v>
      </c>
      <c r="N19" s="70" t="s">
        <v>134</v>
      </c>
      <c r="O19" s="70" t="s">
        <v>135</v>
      </c>
      <c r="P19" s="70" t="s">
        <v>136</v>
      </c>
      <c r="Q19" s="70" t="s">
        <v>137</v>
      </c>
      <c r="R19" s="71" t="s">
        <v>138</v>
      </c>
      <c r="S19" s="71" t="s">
        <v>139</v>
      </c>
      <c r="T19" s="70" t="s">
        <v>140</v>
      </c>
      <c r="U19" s="70" t="s">
        <v>141</v>
      </c>
      <c r="V19" s="70" t="s">
        <v>142</v>
      </c>
      <c r="W19" s="70" t="s">
        <v>143</v>
      </c>
      <c r="X19" s="70" t="s">
        <v>144</v>
      </c>
      <c r="Y19" s="70" t="s">
        <v>145</v>
      </c>
      <c r="Z19" s="70" t="s">
        <v>146</v>
      </c>
      <c r="AA19" s="70" t="s">
        <v>147</v>
      </c>
      <c r="AB19" s="70" t="s">
        <v>148</v>
      </c>
      <c r="AC19" s="70" t="s">
        <v>149</v>
      </c>
      <c r="AD19" s="70" t="s">
        <v>150</v>
      </c>
      <c r="AE19" s="70" t="s">
        <v>151</v>
      </c>
      <c r="AF19" s="70" t="s">
        <v>152</v>
      </c>
      <c r="AG19" s="70" t="s">
        <v>153</v>
      </c>
      <c r="AH19" s="70" t="s">
        <v>154</v>
      </c>
      <c r="AI19" s="47"/>
      <c r="AJ19" s="47"/>
    </row>
    <row r="20" spans="1:36" hidden="1">
      <c r="A20" s="47"/>
      <c r="B20" s="125" t="e">
        <f>+#REF!</f>
        <v>#REF!</v>
      </c>
      <c r="C20" s="125"/>
      <c r="D20" s="71"/>
      <c r="E20" s="71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1"/>
      <c r="AG20" s="71"/>
      <c r="AH20" s="68"/>
      <c r="AI20" s="47"/>
      <c r="AJ20" s="47"/>
    </row>
    <row r="21" spans="1:36" hidden="1">
      <c r="A21" s="47"/>
      <c r="B21" s="125" t="e">
        <f>+#REF!</f>
        <v>#REF!</v>
      </c>
      <c r="C21" s="125"/>
      <c r="D21" s="71"/>
      <c r="E21" s="71"/>
      <c r="F21" s="72"/>
      <c r="G21" s="68"/>
      <c r="H21" s="71"/>
      <c r="I21" s="71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71"/>
      <c r="AG21" s="71"/>
      <c r="AH21" s="68"/>
      <c r="AI21" s="47"/>
      <c r="AJ21" s="47"/>
    </row>
    <row r="22" spans="1:36" hidden="1">
      <c r="A22" s="47"/>
      <c r="B22" s="125" t="e">
        <f>+#REF!</f>
        <v>#REF!</v>
      </c>
      <c r="C22" s="125"/>
      <c r="D22" s="71"/>
      <c r="E22" s="71"/>
      <c r="F22" s="72"/>
      <c r="G22" s="68"/>
      <c r="H22" s="71"/>
      <c r="I22" s="71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71"/>
      <c r="AG22" s="71"/>
      <c r="AH22" s="68"/>
      <c r="AI22" s="47"/>
      <c r="AJ22" s="47"/>
    </row>
    <row r="23" spans="1:36" hidden="1">
      <c r="A23" s="47"/>
      <c r="B23" s="125" t="e">
        <f>+#REF!</f>
        <v>#REF!</v>
      </c>
      <c r="C23" s="125"/>
      <c r="D23" s="71"/>
      <c r="E23" s="71"/>
      <c r="F23" s="72"/>
      <c r="G23" s="68"/>
      <c r="H23" s="71"/>
      <c r="I23" s="71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71"/>
      <c r="AG23" s="71"/>
      <c r="AH23" s="68"/>
      <c r="AI23" s="47"/>
      <c r="AJ23" s="47"/>
    </row>
    <row r="24" spans="1:36" hidden="1">
      <c r="A24" s="47"/>
      <c r="B24" s="125" t="e">
        <f>+#REF!</f>
        <v>#REF!</v>
      </c>
      <c r="C24" s="125"/>
      <c r="D24" s="71"/>
      <c r="E24" s="71"/>
      <c r="F24" s="72"/>
      <c r="G24" s="68"/>
      <c r="H24" s="71"/>
      <c r="I24" s="71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71"/>
      <c r="AG24" s="71"/>
      <c r="AH24" s="68"/>
      <c r="AI24" s="47"/>
      <c r="AJ24" s="47"/>
    </row>
    <row r="25" spans="1:36" hidden="1">
      <c r="A25" s="47"/>
      <c r="B25" s="125" t="e">
        <f>+#REF!</f>
        <v>#REF!</v>
      </c>
      <c r="C25" s="125"/>
      <c r="D25" s="71"/>
      <c r="E25" s="71"/>
      <c r="F25" s="72"/>
      <c r="G25" s="68"/>
      <c r="H25" s="71"/>
      <c r="I25" s="71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71"/>
      <c r="AG25" s="71"/>
      <c r="AH25" s="68"/>
      <c r="AI25" s="47"/>
      <c r="AJ25" s="47"/>
    </row>
    <row r="26" spans="1:36" hidden="1">
      <c r="A26" s="47"/>
      <c r="B26" s="125" t="e">
        <f>+#REF!</f>
        <v>#REF!</v>
      </c>
      <c r="C26" s="125"/>
      <c r="D26" s="71"/>
      <c r="E26" s="71"/>
      <c r="F26" s="72"/>
      <c r="G26" s="68"/>
      <c r="H26" s="71"/>
      <c r="I26" s="71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71"/>
      <c r="AG26" s="71"/>
      <c r="AH26" s="68"/>
      <c r="AI26" s="47"/>
      <c r="AJ26" s="47"/>
    </row>
    <row r="27" spans="1:36" hidden="1">
      <c r="A27" s="47"/>
      <c r="B27" s="125" t="e">
        <f>+#REF!</f>
        <v>#REF!</v>
      </c>
      <c r="C27" s="125"/>
      <c r="D27" s="71"/>
      <c r="E27" s="71"/>
      <c r="F27" s="72"/>
      <c r="G27" s="68"/>
      <c r="H27" s="71"/>
      <c r="I27" s="71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71"/>
      <c r="AG27" s="71"/>
      <c r="AH27" s="68"/>
      <c r="AI27" s="47"/>
      <c r="AJ27" s="47"/>
    </row>
    <row r="28" spans="1:36" hidden="1">
      <c r="A28" s="47"/>
      <c r="B28" s="125" t="e">
        <f>+#REF!</f>
        <v>#REF!</v>
      </c>
      <c r="C28" s="125"/>
      <c r="D28" s="71"/>
      <c r="E28" s="71"/>
      <c r="F28" s="72"/>
      <c r="G28" s="68"/>
      <c r="H28" s="71"/>
      <c r="I28" s="71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71"/>
      <c r="AG28" s="71"/>
      <c r="AH28" s="68"/>
      <c r="AI28" s="47"/>
      <c r="AJ28" s="47"/>
    </row>
    <row r="29" spans="1:36" hidden="1">
      <c r="A29" s="47"/>
      <c r="B29" s="125" t="e">
        <f>+#REF!</f>
        <v>#REF!</v>
      </c>
      <c r="C29" s="125"/>
      <c r="D29" s="71"/>
      <c r="E29" s="71"/>
      <c r="F29" s="72"/>
      <c r="G29" s="68"/>
      <c r="H29" s="71"/>
      <c r="I29" s="71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71"/>
      <c r="AG29" s="71"/>
      <c r="AH29" s="68"/>
      <c r="AI29" s="47"/>
      <c r="AJ29" s="47"/>
    </row>
    <row r="30" spans="1:36" hidden="1">
      <c r="A30" s="47"/>
      <c r="B30" s="125" t="e">
        <f>+#REF!</f>
        <v>#REF!</v>
      </c>
      <c r="C30" s="125"/>
      <c r="D30" s="71"/>
      <c r="E30" s="71"/>
      <c r="F30" s="72"/>
      <c r="G30" s="68"/>
      <c r="H30" s="71"/>
      <c r="I30" s="71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71"/>
      <c r="AG30" s="71"/>
      <c r="AH30" s="68"/>
      <c r="AI30" s="47"/>
      <c r="AJ30" s="47"/>
    </row>
    <row r="31" spans="1:36" hidden="1">
      <c r="A31" s="47"/>
      <c r="B31" s="125" t="e">
        <f>+#REF!</f>
        <v>#REF!</v>
      </c>
      <c r="C31" s="125"/>
      <c r="D31" s="71"/>
      <c r="E31" s="71"/>
      <c r="F31" s="72"/>
      <c r="G31" s="68"/>
      <c r="H31" s="71"/>
      <c r="I31" s="71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71"/>
      <c r="AG31" s="71"/>
      <c r="AH31" s="68"/>
      <c r="AI31" s="47"/>
      <c r="AJ31" s="47"/>
    </row>
    <row r="32" spans="1:36" hidden="1">
      <c r="A32" s="47"/>
      <c r="B32" s="125" t="e">
        <f>+#REF!</f>
        <v>#REF!</v>
      </c>
      <c r="C32" s="125"/>
      <c r="D32" s="71"/>
      <c r="E32" s="71"/>
      <c r="F32" s="72"/>
      <c r="G32" s="68"/>
      <c r="H32" s="71"/>
      <c r="I32" s="71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71"/>
      <c r="AG32" s="71"/>
      <c r="AH32" s="68"/>
      <c r="AI32" s="47"/>
      <c r="AJ32" s="47"/>
    </row>
    <row r="33" spans="1:36" hidden="1">
      <c r="A33" s="47"/>
      <c r="B33" s="125" t="e">
        <f>+#REF!</f>
        <v>#REF!</v>
      </c>
      <c r="C33" s="125"/>
      <c r="D33" s="71"/>
      <c r="E33" s="71"/>
      <c r="F33" s="72"/>
      <c r="G33" s="68"/>
      <c r="H33" s="71"/>
      <c r="I33" s="71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71"/>
      <c r="AG33" s="71"/>
      <c r="AH33" s="68"/>
      <c r="AI33" s="47"/>
      <c r="AJ33" s="47"/>
    </row>
    <row r="34" spans="1:36" hidden="1">
      <c r="A34" s="47"/>
      <c r="B34" s="125" t="e">
        <f>+#REF!</f>
        <v>#REF!</v>
      </c>
      <c r="C34" s="125"/>
      <c r="D34" s="71"/>
      <c r="E34" s="71"/>
      <c r="F34" s="72"/>
      <c r="G34" s="68"/>
      <c r="H34" s="71"/>
      <c r="I34" s="71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71"/>
      <c r="AG34" s="71"/>
      <c r="AH34" s="68"/>
      <c r="AI34" s="47"/>
      <c r="AJ34" s="47"/>
    </row>
    <row r="35" spans="1:36" hidden="1">
      <c r="A35" s="47"/>
      <c r="B35" s="125" t="e">
        <f>+#REF!</f>
        <v>#REF!</v>
      </c>
      <c r="C35" s="125"/>
      <c r="D35" s="71"/>
      <c r="E35" s="71"/>
      <c r="F35" s="72"/>
      <c r="G35" s="68"/>
      <c r="H35" s="71"/>
      <c r="I35" s="71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71"/>
      <c r="AG35" s="71"/>
      <c r="AH35" s="68"/>
      <c r="AI35" s="47"/>
      <c r="AJ35" s="47"/>
    </row>
    <row r="36" spans="1:36" hidden="1">
      <c r="A36" s="47"/>
      <c r="B36" s="125" t="e">
        <f>+#REF!</f>
        <v>#REF!</v>
      </c>
      <c r="C36" s="125"/>
      <c r="D36" s="71"/>
      <c r="E36" s="71"/>
      <c r="F36" s="72"/>
      <c r="G36" s="68"/>
      <c r="H36" s="71"/>
      <c r="I36" s="71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71"/>
      <c r="AG36" s="71"/>
      <c r="AH36" s="68"/>
      <c r="AI36" s="47"/>
      <c r="AJ36" s="47"/>
    </row>
    <row r="37" spans="1:36" hidden="1">
      <c r="A37" s="47"/>
      <c r="B37" s="125" t="e">
        <f>+#REF!</f>
        <v>#REF!</v>
      </c>
      <c r="C37" s="125"/>
      <c r="D37" s="71"/>
      <c r="E37" s="71"/>
      <c r="F37" s="72"/>
      <c r="G37" s="68"/>
      <c r="H37" s="71"/>
      <c r="I37" s="71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71"/>
      <c r="AG37" s="71"/>
      <c r="AH37" s="68"/>
      <c r="AI37" s="47"/>
      <c r="AJ37" s="47"/>
    </row>
    <row r="38" spans="1:36" hidden="1">
      <c r="A38" s="47"/>
      <c r="B38" s="125" t="e">
        <f>+#REF!</f>
        <v>#REF!</v>
      </c>
      <c r="C38" s="125"/>
      <c r="D38" s="71"/>
      <c r="E38" s="71"/>
      <c r="F38" s="72"/>
      <c r="G38" s="68"/>
      <c r="H38" s="71"/>
      <c r="I38" s="128">
        <f>+'retiros at2022 '!J12</f>
        <v>0</v>
      </c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71"/>
      <c r="AG38" s="71"/>
      <c r="AH38" s="68"/>
      <c r="AI38" s="47"/>
      <c r="AJ38" s="47"/>
    </row>
    <row r="39" spans="1:36" hidden="1">
      <c r="A39" s="47"/>
      <c r="B39" s="125" t="e">
        <f>+#REF!</f>
        <v>#REF!</v>
      </c>
      <c r="C39" s="125"/>
      <c r="D39" s="71"/>
      <c r="E39" s="71"/>
      <c r="F39" s="72"/>
      <c r="G39" s="68"/>
      <c r="H39" s="71"/>
      <c r="I39" s="71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71"/>
      <c r="AG39" s="71"/>
      <c r="AH39" s="68"/>
      <c r="AI39" s="47"/>
      <c r="AJ39" s="47"/>
    </row>
    <row r="40" spans="1:36" hidden="1">
      <c r="A40" s="47"/>
      <c r="B40" s="125" t="e">
        <f>+#REF!</f>
        <v>#REF!</v>
      </c>
      <c r="C40" s="125"/>
      <c r="D40" s="71"/>
      <c r="E40" s="71"/>
      <c r="F40" s="72"/>
      <c r="G40" s="68"/>
      <c r="H40" s="71"/>
      <c r="I40" s="71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71"/>
      <c r="AG40" s="71"/>
      <c r="AH40" s="68"/>
      <c r="AI40" s="47"/>
      <c r="AJ40" s="47"/>
    </row>
    <row r="41" spans="1:36" hidden="1">
      <c r="A41" s="47"/>
      <c r="B41" s="125" t="e">
        <f>+#REF!</f>
        <v>#REF!</v>
      </c>
      <c r="C41" s="125"/>
      <c r="D41" s="71"/>
      <c r="E41" s="71"/>
      <c r="F41" s="72"/>
      <c r="G41" s="68"/>
      <c r="H41" s="71"/>
      <c r="I41" s="71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71"/>
      <c r="AG41" s="71"/>
      <c r="AH41" s="68"/>
      <c r="AI41" s="47"/>
      <c r="AJ41" s="47"/>
    </row>
    <row r="42" spans="1:36" hidden="1">
      <c r="A42" s="47"/>
      <c r="B42" s="125" t="e">
        <f>+#REF!</f>
        <v>#REF!</v>
      </c>
      <c r="C42" s="125"/>
      <c r="D42" s="71"/>
      <c r="E42" s="71"/>
      <c r="F42" s="72"/>
      <c r="G42" s="68"/>
      <c r="H42" s="71"/>
      <c r="I42" s="71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71"/>
      <c r="AG42" s="71"/>
      <c r="AH42" s="68"/>
      <c r="AI42" s="47"/>
      <c r="AJ42" s="47"/>
    </row>
    <row r="43" spans="1:36" hidden="1">
      <c r="A43" s="47"/>
      <c r="B43" s="125" t="e">
        <f>+#REF!</f>
        <v>#REF!</v>
      </c>
      <c r="C43" s="125"/>
      <c r="D43" s="71"/>
      <c r="E43" s="71"/>
      <c r="F43" s="72"/>
      <c r="G43" s="68"/>
      <c r="H43" s="71"/>
      <c r="I43" s="71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71"/>
      <c r="AG43" s="71"/>
      <c r="AH43" s="68"/>
      <c r="AI43" s="47"/>
      <c r="AJ43" s="47"/>
    </row>
    <row r="44" spans="1:36" hidden="1">
      <c r="A44" s="47"/>
      <c r="B44" s="125" t="e">
        <f>+#REF!</f>
        <v>#REF!</v>
      </c>
      <c r="C44" s="125"/>
      <c r="D44" s="71"/>
      <c r="E44" s="71"/>
      <c r="F44" s="72"/>
      <c r="G44" s="68"/>
      <c r="H44" s="71"/>
      <c r="I44" s="71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71"/>
      <c r="AG44" s="71"/>
      <c r="AH44" s="68"/>
      <c r="AI44" s="47"/>
      <c r="AJ44" s="47"/>
    </row>
    <row r="45" spans="1:36" hidden="1">
      <c r="A45" s="47"/>
      <c r="B45" s="125" t="e">
        <f>+#REF!</f>
        <v>#REF!</v>
      </c>
      <c r="C45" s="125"/>
      <c r="D45" s="71"/>
      <c r="E45" s="71"/>
      <c r="F45" s="72"/>
      <c r="G45" s="68"/>
      <c r="H45" s="71"/>
      <c r="I45" s="71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71"/>
      <c r="AG45" s="71"/>
      <c r="AH45" s="68"/>
      <c r="AI45" s="47"/>
      <c r="AJ45" s="47"/>
    </row>
    <row r="46" spans="1:36" hidden="1">
      <c r="A46" s="47"/>
      <c r="B46" s="125" t="e">
        <f>+#REF!</f>
        <v>#REF!</v>
      </c>
      <c r="C46" s="125"/>
      <c r="D46" s="71"/>
      <c r="E46" s="71"/>
      <c r="F46" s="72"/>
      <c r="G46" s="68"/>
      <c r="H46" s="71"/>
      <c r="I46" s="71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71"/>
      <c r="AG46" s="71"/>
      <c r="AH46" s="68"/>
      <c r="AI46" s="47"/>
      <c r="AJ46" s="47"/>
    </row>
    <row r="47" spans="1:36" hidden="1">
      <c r="A47" s="47"/>
      <c r="B47" s="125" t="e">
        <f>+#REF!</f>
        <v>#REF!</v>
      </c>
      <c r="C47" s="125"/>
      <c r="D47" s="71"/>
      <c r="E47" s="71"/>
      <c r="F47" s="72"/>
      <c r="G47" s="68"/>
      <c r="H47" s="71"/>
      <c r="I47" s="71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71"/>
      <c r="AG47" s="71"/>
      <c r="AH47" s="68"/>
      <c r="AI47" s="47"/>
      <c r="AJ47" s="47"/>
    </row>
    <row r="48" spans="1:36" hidden="1">
      <c r="A48" s="47"/>
      <c r="B48" s="125" t="e">
        <f>+#REF!</f>
        <v>#REF!</v>
      </c>
      <c r="C48" s="125"/>
      <c r="D48" s="71"/>
      <c r="E48" s="71"/>
      <c r="F48" s="72"/>
      <c r="G48" s="68"/>
      <c r="H48" s="71"/>
      <c r="I48" s="71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71"/>
      <c r="AG48" s="71"/>
      <c r="AH48" s="68"/>
      <c r="AI48" s="47"/>
      <c r="AJ48" s="47"/>
    </row>
    <row r="49" spans="1:36" hidden="1">
      <c r="A49" s="47"/>
      <c r="B49" s="125" t="e">
        <f>+#REF!</f>
        <v>#REF!</v>
      </c>
      <c r="C49" s="125"/>
      <c r="D49" s="71"/>
      <c r="E49" s="71"/>
      <c r="F49" s="72"/>
      <c r="G49" s="68"/>
      <c r="H49" s="71"/>
      <c r="I49" s="71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71"/>
      <c r="AG49" s="71"/>
      <c r="AH49" s="68"/>
      <c r="AI49" s="47"/>
      <c r="AJ49" s="47"/>
    </row>
    <row r="50" spans="1:36" hidden="1">
      <c r="A50" s="47"/>
      <c r="B50" s="125" t="e">
        <f>+#REF!</f>
        <v>#REF!</v>
      </c>
      <c r="C50" s="125"/>
      <c r="D50" s="71"/>
      <c r="E50" s="71"/>
      <c r="F50" s="72"/>
      <c r="G50" s="68"/>
      <c r="H50" s="71"/>
      <c r="I50" s="71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71"/>
      <c r="AG50" s="71"/>
      <c r="AH50" s="68"/>
      <c r="AI50" s="47"/>
      <c r="AJ50" s="47"/>
    </row>
    <row r="51" spans="1:36" hidden="1">
      <c r="A51" s="47"/>
      <c r="B51" s="125" t="e">
        <f>+#REF!</f>
        <v>#REF!</v>
      </c>
      <c r="C51" s="125"/>
      <c r="D51" s="71"/>
      <c r="E51" s="71"/>
      <c r="F51" s="72"/>
      <c r="G51" s="68"/>
      <c r="H51" s="71"/>
      <c r="I51" s="71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71"/>
      <c r="AG51" s="71"/>
      <c r="AH51" s="68"/>
      <c r="AI51" s="47"/>
      <c r="AJ51" s="47"/>
    </row>
    <row r="52" spans="1:36" hidden="1">
      <c r="A52" s="47"/>
      <c r="B52" s="125" t="e">
        <f>+#REF!</f>
        <v>#REF!</v>
      </c>
      <c r="C52" s="125"/>
      <c r="D52" s="71"/>
      <c r="E52" s="71"/>
      <c r="F52" s="72"/>
      <c r="G52" s="68"/>
      <c r="H52" s="71"/>
      <c r="I52" s="71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71"/>
      <c r="AG52" s="71"/>
      <c r="AH52" s="68"/>
      <c r="AI52" s="47"/>
      <c r="AJ52" s="47"/>
    </row>
    <row r="53" spans="1:36" hidden="1">
      <c r="A53" s="47"/>
      <c r="B53" s="125" t="e">
        <f>+#REF!</f>
        <v>#REF!</v>
      </c>
      <c r="C53" s="125"/>
      <c r="D53" s="71"/>
      <c r="E53" s="71"/>
      <c r="F53" s="72"/>
      <c r="G53" s="68"/>
      <c r="H53" s="71"/>
      <c r="I53" s="71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71"/>
      <c r="AG53" s="71"/>
      <c r="AH53" s="68"/>
      <c r="AI53" s="47"/>
      <c r="AJ53" s="47"/>
    </row>
    <row r="54" spans="1:36" hidden="1">
      <c r="A54" s="47"/>
      <c r="B54" s="125" t="e">
        <f>+#REF!</f>
        <v>#REF!</v>
      </c>
      <c r="C54" s="125"/>
      <c r="D54" s="71"/>
      <c r="E54" s="71"/>
      <c r="F54" s="72"/>
      <c r="G54" s="68"/>
      <c r="H54" s="71"/>
      <c r="I54" s="71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71"/>
      <c r="AG54" s="71"/>
      <c r="AH54" s="68"/>
      <c r="AI54" s="47"/>
      <c r="AJ54" s="47"/>
    </row>
    <row r="55" spans="1:36" hidden="1">
      <c r="A55" s="47"/>
      <c r="B55" s="125" t="e">
        <f>+#REF!</f>
        <v>#REF!</v>
      </c>
      <c r="C55" s="125"/>
      <c r="D55" s="71"/>
      <c r="E55" s="71"/>
      <c r="F55" s="72"/>
      <c r="G55" s="68"/>
      <c r="H55" s="71"/>
      <c r="I55" s="71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71"/>
      <c r="AG55" s="71"/>
      <c r="AH55" s="68"/>
      <c r="AI55" s="47"/>
      <c r="AJ55" s="47"/>
    </row>
    <row r="56" spans="1:36" hidden="1">
      <c r="A56" s="47"/>
      <c r="B56" s="125" t="e">
        <f>+#REF!</f>
        <v>#REF!</v>
      </c>
      <c r="C56" s="125"/>
      <c r="D56" s="71"/>
      <c r="E56" s="71"/>
      <c r="F56" s="72"/>
      <c r="G56" s="68"/>
      <c r="H56" s="71"/>
      <c r="I56" s="71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71"/>
      <c r="AG56" s="71"/>
      <c r="AH56" s="68"/>
      <c r="AI56" s="47"/>
      <c r="AJ56" s="47"/>
    </row>
    <row r="57" spans="1:36" hidden="1">
      <c r="A57" s="47"/>
      <c r="B57" s="125" t="e">
        <f>+#REF!</f>
        <v>#REF!</v>
      </c>
      <c r="C57" s="125"/>
      <c r="D57" s="71"/>
      <c r="E57" s="71"/>
      <c r="F57" s="72"/>
      <c r="G57" s="68"/>
      <c r="H57" s="71"/>
      <c r="I57" s="71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71"/>
      <c r="AG57" s="71"/>
      <c r="AH57" s="68"/>
      <c r="AI57" s="47"/>
      <c r="AJ57" s="47"/>
    </row>
    <row r="58" spans="1:36" hidden="1">
      <c r="A58" s="47"/>
      <c r="B58" s="125" t="e">
        <f>+#REF!</f>
        <v>#REF!</v>
      </c>
      <c r="C58" s="125"/>
      <c r="D58" s="71"/>
      <c r="E58" s="71"/>
      <c r="F58" s="72"/>
      <c r="G58" s="68"/>
      <c r="H58" s="71"/>
      <c r="I58" s="71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71"/>
      <c r="AG58" s="71"/>
      <c r="AH58" s="68"/>
      <c r="AI58" s="47"/>
      <c r="AJ58" s="47"/>
    </row>
    <row r="59" spans="1:36" hidden="1">
      <c r="A59" s="47"/>
      <c r="B59" s="125" t="e">
        <f>+#REF!</f>
        <v>#REF!</v>
      </c>
      <c r="C59" s="125"/>
      <c r="D59" s="71"/>
      <c r="E59" s="71"/>
      <c r="F59" s="72"/>
      <c r="G59" s="68"/>
      <c r="H59" s="71"/>
      <c r="I59" s="71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71"/>
      <c r="AG59" s="71"/>
      <c r="AH59" s="68"/>
      <c r="AI59" s="47"/>
      <c r="AJ59" s="47"/>
    </row>
    <row r="60" spans="1:36" hidden="1">
      <c r="A60" s="47"/>
      <c r="B60" s="125" t="e">
        <f>+#REF!</f>
        <v>#REF!</v>
      </c>
      <c r="C60" s="125"/>
      <c r="D60" s="71"/>
      <c r="E60" s="71"/>
      <c r="F60" s="72"/>
      <c r="G60" s="68"/>
      <c r="H60" s="71"/>
      <c r="I60" s="71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71"/>
      <c r="AG60" s="71"/>
      <c r="AH60" s="68"/>
      <c r="AI60" s="47"/>
      <c r="AJ60" s="47"/>
    </row>
    <row r="61" spans="1:36" hidden="1">
      <c r="A61" s="47"/>
      <c r="B61" s="125" t="e">
        <f>+#REF!</f>
        <v>#REF!</v>
      </c>
      <c r="C61" s="125"/>
      <c r="D61" s="71"/>
      <c r="E61" s="71"/>
      <c r="F61" s="72"/>
      <c r="G61" s="68"/>
      <c r="H61" s="71"/>
      <c r="I61" s="71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71"/>
      <c r="AG61" s="71"/>
      <c r="AH61" s="68"/>
      <c r="AI61" s="47"/>
      <c r="AJ61" s="47"/>
    </row>
    <row r="62" spans="1:36" hidden="1">
      <c r="A62" s="47"/>
      <c r="B62" s="125" t="e">
        <f>+#REF!</f>
        <v>#REF!</v>
      </c>
      <c r="C62" s="125"/>
      <c r="D62" s="71"/>
      <c r="E62" s="71"/>
      <c r="F62" s="72"/>
      <c r="G62" s="68"/>
      <c r="H62" s="71"/>
      <c r="I62" s="128">
        <f>+'retiros at2022 '!J16</f>
        <v>0</v>
      </c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71"/>
      <c r="AG62" s="71"/>
      <c r="AH62" s="68"/>
      <c r="AI62" s="47"/>
      <c r="AJ62" s="47"/>
    </row>
    <row r="63" spans="1:36" hidden="1">
      <c r="A63" s="47"/>
      <c r="B63" s="125" t="e">
        <f>+#REF!</f>
        <v>#REF!</v>
      </c>
      <c r="C63" s="125"/>
      <c r="D63" s="71"/>
      <c r="E63" s="71"/>
      <c r="F63" s="72"/>
      <c r="G63" s="68"/>
      <c r="H63" s="71"/>
      <c r="I63" s="71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71"/>
      <c r="AG63" s="71"/>
      <c r="AH63" s="68"/>
      <c r="AI63" s="47"/>
      <c r="AJ63" s="47"/>
    </row>
    <row r="64" spans="1:36" hidden="1">
      <c r="A64" s="47"/>
      <c r="B64" s="125" t="e">
        <f>+#REF!</f>
        <v>#REF!</v>
      </c>
      <c r="C64" s="125"/>
      <c r="D64" s="71"/>
      <c r="E64" s="71"/>
      <c r="F64" s="72"/>
      <c r="G64" s="68"/>
      <c r="H64" s="71"/>
      <c r="I64" s="71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71"/>
      <c r="AG64" s="71"/>
      <c r="AH64" s="68"/>
      <c r="AI64" s="47"/>
      <c r="AJ64" s="47"/>
    </row>
    <row r="65" spans="1:36" hidden="1">
      <c r="A65" s="47"/>
      <c r="B65" s="125" t="e">
        <f>+#REF!</f>
        <v>#REF!</v>
      </c>
      <c r="C65" s="125"/>
      <c r="D65" s="71"/>
      <c r="E65" s="71"/>
      <c r="F65" s="72"/>
      <c r="G65" s="68"/>
      <c r="H65" s="71"/>
      <c r="I65" s="71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71"/>
      <c r="AG65" s="71"/>
      <c r="AH65" s="68"/>
      <c r="AI65" s="47"/>
      <c r="AJ65" s="47"/>
    </row>
    <row r="66" spans="1:36" hidden="1">
      <c r="A66" s="47"/>
      <c r="B66" s="125" t="e">
        <f>+#REF!</f>
        <v>#REF!</v>
      </c>
      <c r="C66" s="125"/>
      <c r="D66" s="71"/>
      <c r="E66" s="71"/>
      <c r="F66" s="72"/>
      <c r="G66" s="68"/>
      <c r="H66" s="71"/>
      <c r="I66" s="71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71"/>
      <c r="AG66" s="71"/>
      <c r="AH66" s="68"/>
      <c r="AI66" s="47"/>
      <c r="AJ66" s="47"/>
    </row>
    <row r="67" spans="1:36" hidden="1">
      <c r="A67" s="47"/>
      <c r="B67" s="125" t="e">
        <f>+#REF!</f>
        <v>#REF!</v>
      </c>
      <c r="C67" s="125"/>
      <c r="D67" s="71"/>
      <c r="E67" s="71"/>
      <c r="F67" s="72"/>
      <c r="G67" s="68"/>
      <c r="H67" s="71"/>
      <c r="I67" s="71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71"/>
      <c r="AG67" s="71"/>
      <c r="AH67" s="68"/>
      <c r="AI67" s="47"/>
      <c r="AJ67" s="47"/>
    </row>
    <row r="68" spans="1:36">
      <c r="A68" s="47"/>
      <c r="B68" s="125">
        <v>44469</v>
      </c>
      <c r="C68" s="125"/>
      <c r="D68" s="71"/>
      <c r="E68" s="71"/>
      <c r="F68" s="72"/>
      <c r="G68" s="68"/>
      <c r="H68" s="71"/>
      <c r="I68" s="71"/>
      <c r="J68" s="128">
        <f>+'ddjj 1948 at2022 aceptada'!F68</f>
        <v>354200</v>
      </c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71"/>
      <c r="AG68" s="71"/>
      <c r="AH68" s="68"/>
      <c r="AI68" s="47"/>
      <c r="AJ68" s="47"/>
    </row>
    <row r="69" spans="1:36" hidden="1">
      <c r="A69" s="47"/>
      <c r="B69" s="125"/>
      <c r="C69" s="125"/>
      <c r="D69" s="71"/>
      <c r="E69" s="71"/>
      <c r="F69" s="72"/>
      <c r="G69" s="68"/>
      <c r="H69" s="71"/>
      <c r="I69" s="71"/>
      <c r="J69" s="128">
        <f>+'ddjj 1948 at2022 aceptada'!F69</f>
        <v>0</v>
      </c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71"/>
      <c r="AG69" s="71"/>
      <c r="AH69" s="68"/>
      <c r="AI69" s="47"/>
      <c r="AJ69" s="47"/>
    </row>
    <row r="70" spans="1:36" hidden="1">
      <c r="A70" s="47"/>
      <c r="B70" s="125"/>
      <c r="C70" s="125"/>
      <c r="D70" s="71"/>
      <c r="E70" s="71"/>
      <c r="F70" s="72"/>
      <c r="G70" s="68"/>
      <c r="H70" s="71"/>
      <c r="I70" s="71"/>
      <c r="J70" s="128">
        <f>+'ddjj 1948 at2022 aceptada'!F70</f>
        <v>0</v>
      </c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71"/>
      <c r="AG70" s="71"/>
      <c r="AH70" s="68"/>
      <c r="AI70" s="47"/>
      <c r="AJ70" s="47"/>
    </row>
    <row r="71" spans="1:36" hidden="1">
      <c r="A71" s="47"/>
      <c r="B71" s="125"/>
      <c r="C71" s="125"/>
      <c r="D71" s="71"/>
      <c r="E71" s="71"/>
      <c r="F71" s="72"/>
      <c r="G71" s="68"/>
      <c r="H71" s="71"/>
      <c r="I71" s="71"/>
      <c r="J71" s="128">
        <f>+'ddjj 1948 at2022 aceptada'!F71</f>
        <v>0</v>
      </c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71"/>
      <c r="AG71" s="71"/>
      <c r="AH71" s="68"/>
      <c r="AI71" s="47"/>
      <c r="AJ71" s="47"/>
    </row>
    <row r="72" spans="1:36" hidden="1">
      <c r="A72" s="47"/>
      <c r="B72" s="125"/>
      <c r="C72" s="125"/>
      <c r="D72" s="71"/>
      <c r="E72" s="71"/>
      <c r="F72" s="72"/>
      <c r="G72" s="68"/>
      <c r="H72" s="71"/>
      <c r="I72" s="71"/>
      <c r="J72" s="128">
        <f>+'ddjj 1948 at2022 aceptada'!F72</f>
        <v>0</v>
      </c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71"/>
      <c r="AG72" s="71"/>
      <c r="AH72" s="68"/>
      <c r="AI72" s="47"/>
      <c r="AJ72" s="47"/>
    </row>
    <row r="73" spans="1:36" hidden="1">
      <c r="A73" s="47"/>
      <c r="B73" s="125"/>
      <c r="C73" s="125"/>
      <c r="D73" s="71"/>
      <c r="E73" s="71"/>
      <c r="F73" s="72"/>
      <c r="G73" s="68"/>
      <c r="H73" s="71"/>
      <c r="I73" s="71"/>
      <c r="J73" s="128">
        <f>+'ddjj 1948 at2022 aceptada'!F73</f>
        <v>0</v>
      </c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71"/>
      <c r="AG73" s="71"/>
      <c r="AH73" s="68"/>
      <c r="AI73" s="47"/>
      <c r="AJ73" s="47"/>
    </row>
    <row r="74" spans="1:36">
      <c r="A74" s="47"/>
      <c r="B74" s="125">
        <v>44499</v>
      </c>
      <c r="C74" s="125"/>
      <c r="D74" s="71"/>
      <c r="E74" s="71"/>
      <c r="F74" s="72"/>
      <c r="G74" s="68"/>
      <c r="H74" s="71"/>
      <c r="I74" s="128"/>
      <c r="J74" s="128">
        <f>+'ddjj 1948 at2022 aceptada'!F74</f>
        <v>301500</v>
      </c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71"/>
      <c r="AG74" s="71"/>
      <c r="AH74" s="68"/>
      <c r="AI74" s="47"/>
      <c r="AJ74" s="47"/>
    </row>
    <row r="75" spans="1:36" hidden="1">
      <c r="A75" s="47"/>
      <c r="B75" s="125"/>
      <c r="C75" s="125"/>
      <c r="D75" s="71"/>
      <c r="E75" s="71"/>
      <c r="F75" s="72"/>
      <c r="G75" s="68"/>
      <c r="H75" s="71"/>
      <c r="I75" s="71"/>
      <c r="J75" s="128">
        <f>+'ddjj 1948 at2022 aceptada'!F75</f>
        <v>0</v>
      </c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71"/>
      <c r="AG75" s="71"/>
      <c r="AH75" s="68"/>
      <c r="AI75" s="47"/>
      <c r="AJ75" s="47"/>
    </row>
    <row r="76" spans="1:36" hidden="1">
      <c r="A76" s="47"/>
      <c r="B76" s="125"/>
      <c r="C76" s="125"/>
      <c r="D76" s="71"/>
      <c r="E76" s="71"/>
      <c r="F76" s="72"/>
      <c r="G76" s="68"/>
      <c r="H76" s="71"/>
      <c r="I76" s="71"/>
      <c r="J76" s="128">
        <f>+'ddjj 1948 at2022 aceptada'!F76</f>
        <v>0</v>
      </c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71"/>
      <c r="AG76" s="71"/>
      <c r="AH76" s="68"/>
      <c r="AI76" s="47"/>
      <c r="AJ76" s="47"/>
    </row>
    <row r="77" spans="1:36" hidden="1">
      <c r="A77" s="47"/>
      <c r="B77" s="125"/>
      <c r="C77" s="125"/>
      <c r="D77" s="71"/>
      <c r="E77" s="71"/>
      <c r="F77" s="72"/>
      <c r="G77" s="68"/>
      <c r="H77" s="71"/>
      <c r="I77" s="71"/>
      <c r="J77" s="128">
        <f>+'ddjj 1948 at2022 aceptada'!F77</f>
        <v>0</v>
      </c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71"/>
      <c r="AG77" s="71"/>
      <c r="AH77" s="68"/>
      <c r="AI77" s="47"/>
      <c r="AJ77" s="47"/>
    </row>
    <row r="78" spans="1:36" hidden="1">
      <c r="A78" s="47"/>
      <c r="B78" s="125"/>
      <c r="C78" s="125"/>
      <c r="D78" s="71"/>
      <c r="E78" s="71"/>
      <c r="F78" s="72"/>
      <c r="G78" s="68"/>
      <c r="H78" s="71"/>
      <c r="I78" s="71"/>
      <c r="J78" s="128">
        <f>+'ddjj 1948 at2022 aceptada'!F78</f>
        <v>0</v>
      </c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71"/>
      <c r="AG78" s="71"/>
      <c r="AH78" s="68"/>
      <c r="AI78" s="47"/>
      <c r="AJ78" s="47"/>
    </row>
    <row r="79" spans="1:36" hidden="1">
      <c r="A79" s="47"/>
      <c r="B79" s="125"/>
      <c r="C79" s="125"/>
      <c r="D79" s="71"/>
      <c r="E79" s="71"/>
      <c r="F79" s="72"/>
      <c r="G79" s="68"/>
      <c r="H79" s="71"/>
      <c r="I79" s="71"/>
      <c r="J79" s="128">
        <f>+'ddjj 1948 at2022 aceptada'!F79</f>
        <v>0</v>
      </c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71"/>
      <c r="AG79" s="71"/>
      <c r="AH79" s="68"/>
      <c r="AI79" s="47"/>
      <c r="AJ79" s="47"/>
    </row>
    <row r="80" spans="1:36">
      <c r="A80" s="47"/>
      <c r="B80" s="125">
        <v>44530</v>
      </c>
      <c r="C80" s="125"/>
      <c r="D80" s="71"/>
      <c r="E80" s="71"/>
      <c r="F80" s="72"/>
      <c r="G80" s="68"/>
      <c r="H80" s="71"/>
      <c r="I80" s="71"/>
      <c r="J80" s="128">
        <f>+'ddjj 1948 at2022 aceptada'!F80</f>
        <v>775000</v>
      </c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71"/>
      <c r="AG80" s="71"/>
      <c r="AH80" s="68"/>
      <c r="AI80" s="47"/>
      <c r="AJ80" s="47"/>
    </row>
    <row r="81" spans="1:36" hidden="1">
      <c r="A81" s="47"/>
      <c r="B81" s="125"/>
      <c r="C81" s="125"/>
      <c r="D81" s="71"/>
      <c r="E81" s="71"/>
      <c r="F81" s="72"/>
      <c r="G81" s="68"/>
      <c r="H81" s="71"/>
      <c r="I81" s="71"/>
      <c r="J81" s="128">
        <f>+'ddjj 1948 at2022 aceptada'!F81</f>
        <v>0</v>
      </c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71"/>
      <c r="AG81" s="71"/>
      <c r="AH81" s="68"/>
      <c r="AI81" s="47"/>
      <c r="AJ81" s="47"/>
    </row>
    <row r="82" spans="1:36" hidden="1">
      <c r="A82" s="47"/>
      <c r="B82" s="125"/>
      <c r="C82" s="125"/>
      <c r="D82" s="71"/>
      <c r="E82" s="71"/>
      <c r="F82" s="72"/>
      <c r="G82" s="68"/>
      <c r="H82" s="71"/>
      <c r="I82" s="71"/>
      <c r="J82" s="128">
        <f>+'ddjj 1948 at2022 aceptada'!F82</f>
        <v>0</v>
      </c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71"/>
      <c r="AG82" s="71"/>
      <c r="AH82" s="68"/>
      <c r="AI82" s="47"/>
      <c r="AJ82" s="47"/>
    </row>
    <row r="83" spans="1:36" hidden="1">
      <c r="A83" s="47"/>
      <c r="B83" s="125"/>
      <c r="C83" s="125"/>
      <c r="D83" s="71"/>
      <c r="E83" s="71"/>
      <c r="F83" s="72"/>
      <c r="G83" s="68"/>
      <c r="H83" s="71"/>
      <c r="I83" s="71"/>
      <c r="J83" s="128">
        <f>+'ddjj 1948 at2022 aceptada'!F83</f>
        <v>0</v>
      </c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71"/>
      <c r="AG83" s="71"/>
      <c r="AH83" s="68"/>
      <c r="AI83" s="47"/>
      <c r="AJ83" s="47"/>
    </row>
    <row r="84" spans="1:36" hidden="1">
      <c r="A84" s="47"/>
      <c r="B84" s="125"/>
      <c r="C84" s="125"/>
      <c r="D84" s="71"/>
      <c r="E84" s="71"/>
      <c r="F84" s="72"/>
      <c r="G84" s="68"/>
      <c r="H84" s="71"/>
      <c r="I84" s="71"/>
      <c r="J84" s="128">
        <f>+'ddjj 1948 at2022 aceptada'!F84</f>
        <v>0</v>
      </c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71"/>
      <c r="AG84" s="71"/>
      <c r="AH84" s="68"/>
      <c r="AI84" s="47"/>
      <c r="AJ84" s="47"/>
    </row>
    <row r="85" spans="1:36" hidden="1">
      <c r="A85" s="47"/>
      <c r="B85" s="125"/>
      <c r="C85" s="125"/>
      <c r="D85" s="71"/>
      <c r="E85" s="71"/>
      <c r="F85" s="72"/>
      <c r="G85" s="68"/>
      <c r="H85" s="71"/>
      <c r="I85" s="71"/>
      <c r="J85" s="128">
        <f>+'ddjj 1948 at2022 aceptada'!F85</f>
        <v>0</v>
      </c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71"/>
      <c r="AG85" s="71"/>
      <c r="AH85" s="68"/>
      <c r="AI85" s="47"/>
      <c r="AJ85" s="47"/>
    </row>
    <row r="86" spans="1:36">
      <c r="A86" s="47"/>
      <c r="B86" s="125">
        <v>44560</v>
      </c>
      <c r="C86" s="125"/>
      <c r="D86" s="71"/>
      <c r="E86" s="71"/>
      <c r="F86" s="72"/>
      <c r="G86" s="68"/>
      <c r="H86" s="68"/>
      <c r="I86" s="73"/>
      <c r="J86" s="128">
        <f>+'ddjj 1948 at2022 aceptada'!F86</f>
        <v>782000</v>
      </c>
      <c r="K86" s="73"/>
      <c r="L86" s="73"/>
      <c r="M86" s="73"/>
      <c r="N86" s="73"/>
      <c r="O86" s="73"/>
      <c r="P86" s="73"/>
      <c r="Q86" s="73"/>
      <c r="R86" s="73"/>
      <c r="S86" s="257"/>
      <c r="T86" s="73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71"/>
      <c r="AG86" s="71"/>
      <c r="AH86" s="68"/>
      <c r="AI86" s="47"/>
      <c r="AJ86" s="47"/>
    </row>
    <row r="87" spans="1:36" hidden="1">
      <c r="A87" s="47"/>
      <c r="B87" s="125" t="e">
        <f>+#REF!</f>
        <v>#REF!</v>
      </c>
      <c r="C87" s="125"/>
      <c r="D87" s="71"/>
      <c r="E87" s="71"/>
      <c r="F87" s="72"/>
      <c r="G87" s="68"/>
      <c r="H87" s="68"/>
      <c r="I87" s="68"/>
      <c r="J87" s="128">
        <f>+'ddjj 1948 at2022 aceptada'!F87</f>
        <v>0</v>
      </c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71"/>
      <c r="AG87" s="71"/>
      <c r="AH87" s="68"/>
      <c r="AI87" s="47"/>
      <c r="AJ87" s="47"/>
    </row>
    <row r="88" spans="1:36" hidden="1">
      <c r="A88" s="47"/>
      <c r="B88" s="125" t="e">
        <f>+#REF!</f>
        <v>#REF!</v>
      </c>
      <c r="C88" s="125"/>
      <c r="D88" s="71"/>
      <c r="E88" s="71"/>
      <c r="F88" s="72"/>
      <c r="G88" s="68"/>
      <c r="H88" s="68"/>
      <c r="I88" s="68"/>
      <c r="J88" s="128">
        <f>+'ddjj 1948 at2022 aceptada'!F88</f>
        <v>0</v>
      </c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71"/>
      <c r="AG88" s="71"/>
      <c r="AH88" s="68"/>
      <c r="AI88" s="47"/>
      <c r="AJ88" s="47"/>
    </row>
    <row r="89" spans="1:36" hidden="1">
      <c r="A89" s="47"/>
      <c r="B89" s="125" t="e">
        <f>+#REF!</f>
        <v>#REF!</v>
      </c>
      <c r="C89" s="125"/>
      <c r="D89" s="71"/>
      <c r="E89" s="71"/>
      <c r="F89" s="72"/>
      <c r="G89" s="68"/>
      <c r="H89" s="68"/>
      <c r="I89" s="68"/>
      <c r="J89" s="128">
        <f>+'ddjj 1948 at2022 aceptada'!F89</f>
        <v>0</v>
      </c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71"/>
      <c r="AG89" s="71"/>
      <c r="AH89" s="68"/>
      <c r="AI89" s="47"/>
      <c r="AJ89" s="47"/>
    </row>
    <row r="90" spans="1:36" hidden="1">
      <c r="A90" s="47"/>
      <c r="B90" s="125" t="e">
        <f>+#REF!</f>
        <v>#REF!</v>
      </c>
      <c r="C90" s="125"/>
      <c r="D90" s="71"/>
      <c r="E90" s="71"/>
      <c r="F90" s="72"/>
      <c r="G90" s="68"/>
      <c r="H90" s="68"/>
      <c r="I90" s="68"/>
      <c r="J90" s="128">
        <f>+'ddjj 1948 at2022 aceptada'!F90</f>
        <v>0</v>
      </c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71"/>
      <c r="AG90" s="71"/>
      <c r="AH90" s="68"/>
      <c r="AI90" s="47"/>
      <c r="AJ90" s="47"/>
    </row>
    <row r="91" spans="1:36" hidden="1">
      <c r="A91" s="47"/>
      <c r="B91" s="125" t="e">
        <f>+#REF!</f>
        <v>#REF!</v>
      </c>
      <c r="C91" s="125"/>
      <c r="D91" s="71"/>
      <c r="E91" s="71"/>
      <c r="F91" s="72"/>
      <c r="G91" s="68"/>
      <c r="H91" s="68"/>
      <c r="I91" s="68"/>
      <c r="J91" s="128">
        <f>+'ddjj 1948 at2022 aceptada'!F91</f>
        <v>0</v>
      </c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71"/>
      <c r="AG91" s="71"/>
      <c r="AH91" s="68"/>
      <c r="AI91" s="47"/>
      <c r="AJ91" s="47"/>
    </row>
    <row r="92" spans="1:36">
      <c r="A92" s="47"/>
      <c r="B92" s="125"/>
      <c r="C92" s="74"/>
      <c r="D92" s="52"/>
      <c r="E92" s="72">
        <f t="shared" ref="E92:AG92" si="0">SUM(E20:E91)</f>
        <v>0</v>
      </c>
      <c r="F92" s="72">
        <f t="shared" si="0"/>
        <v>0</v>
      </c>
      <c r="G92" s="73">
        <f t="shared" si="0"/>
        <v>0</v>
      </c>
      <c r="H92" s="73">
        <f t="shared" si="0"/>
        <v>0</v>
      </c>
      <c r="I92" s="73">
        <f t="shared" si="0"/>
        <v>0</v>
      </c>
      <c r="J92" s="73">
        <f t="shared" si="0"/>
        <v>2212700</v>
      </c>
      <c r="K92" s="73">
        <f t="shared" si="0"/>
        <v>0</v>
      </c>
      <c r="L92" s="73">
        <f t="shared" si="0"/>
        <v>0</v>
      </c>
      <c r="M92" s="73">
        <f t="shared" si="0"/>
        <v>0</v>
      </c>
      <c r="N92" s="73">
        <f t="shared" si="0"/>
        <v>0</v>
      </c>
      <c r="O92" s="73">
        <f t="shared" si="0"/>
        <v>0</v>
      </c>
      <c r="P92" s="73">
        <f t="shared" si="0"/>
        <v>0</v>
      </c>
      <c r="Q92" s="73">
        <f t="shared" si="0"/>
        <v>0</v>
      </c>
      <c r="R92" s="73">
        <f t="shared" si="0"/>
        <v>0</v>
      </c>
      <c r="S92" s="73">
        <f t="shared" si="0"/>
        <v>0</v>
      </c>
      <c r="T92" s="73">
        <f t="shared" si="0"/>
        <v>0</v>
      </c>
      <c r="U92" s="73">
        <f t="shared" si="0"/>
        <v>0</v>
      </c>
      <c r="V92" s="73">
        <f t="shared" si="0"/>
        <v>0</v>
      </c>
      <c r="W92" s="72">
        <f t="shared" si="0"/>
        <v>0</v>
      </c>
      <c r="X92" s="73">
        <f t="shared" si="0"/>
        <v>0</v>
      </c>
      <c r="Y92" s="73">
        <f t="shared" si="0"/>
        <v>0</v>
      </c>
      <c r="Z92" s="73">
        <f t="shared" si="0"/>
        <v>0</v>
      </c>
      <c r="AA92" s="73">
        <f t="shared" si="0"/>
        <v>0</v>
      </c>
      <c r="AB92" s="73">
        <f t="shared" si="0"/>
        <v>0</v>
      </c>
      <c r="AC92" s="73">
        <f t="shared" si="0"/>
        <v>0</v>
      </c>
      <c r="AD92" s="73">
        <f t="shared" si="0"/>
        <v>0</v>
      </c>
      <c r="AE92" s="73">
        <f t="shared" si="0"/>
        <v>0</v>
      </c>
      <c r="AF92" s="73">
        <f t="shared" si="0"/>
        <v>0</v>
      </c>
      <c r="AG92" s="73">
        <f t="shared" si="0"/>
        <v>0</v>
      </c>
      <c r="AH92" s="73"/>
      <c r="AI92" s="47"/>
      <c r="AJ92" s="47"/>
    </row>
    <row r="93" spans="1:36">
      <c r="A93" s="47"/>
      <c r="B93" s="54"/>
      <c r="C93" s="50"/>
      <c r="D93" s="54"/>
      <c r="E93" s="54"/>
      <c r="F93" s="54"/>
      <c r="G93" s="54"/>
      <c r="H93" s="54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</row>
    <row r="94" spans="1:36">
      <c r="A94" s="47"/>
      <c r="B94" s="75" t="s">
        <v>155</v>
      </c>
      <c r="C94" s="76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47"/>
      <c r="Q94" s="75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</row>
    <row r="95" spans="1:36" ht="60">
      <c r="A95" s="47"/>
      <c r="B95" s="123" t="s">
        <v>156</v>
      </c>
      <c r="C95" s="77" t="s">
        <v>157</v>
      </c>
      <c r="D95" s="78"/>
      <c r="E95" s="49"/>
      <c r="F95" s="49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</row>
    <row r="96" spans="1:36">
      <c r="A96" s="47"/>
      <c r="B96" s="79"/>
      <c r="C96" s="80"/>
      <c r="D96" s="81"/>
      <c r="E96" s="49"/>
      <c r="F96" s="49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</row>
    <row r="97" spans="1:36">
      <c r="A97" s="47"/>
      <c r="B97" s="79"/>
      <c r="C97" s="80"/>
      <c r="D97" s="81"/>
      <c r="E97" s="49"/>
      <c r="F97" s="49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</row>
    <row r="98" spans="1:36">
      <c r="A98" s="47"/>
      <c r="B98" s="79"/>
      <c r="C98" s="80"/>
      <c r="D98" s="81"/>
      <c r="E98" s="49"/>
      <c r="F98" s="49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</row>
    <row r="99" spans="1:36">
      <c r="A99" s="47"/>
      <c r="B99" s="79"/>
      <c r="C99" s="80"/>
      <c r="D99" s="81"/>
      <c r="E99" s="49"/>
      <c r="F99" s="49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</row>
    <row r="100" spans="1:36">
      <c r="A100" s="47"/>
      <c r="B100" s="82"/>
      <c r="C100" s="74"/>
      <c r="D100" s="83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</row>
    <row r="101" spans="1:36">
      <c r="A101" s="47"/>
      <c r="B101" s="47"/>
      <c r="C101" s="53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</row>
    <row r="102" spans="1:36">
      <c r="A102" s="84"/>
      <c r="B102" s="452" t="s">
        <v>158</v>
      </c>
      <c r="C102" s="453"/>
      <c r="D102" s="453"/>
      <c r="E102" s="453"/>
      <c r="F102" s="453"/>
      <c r="G102" s="453"/>
      <c r="H102" s="453"/>
      <c r="I102" s="453"/>
      <c r="J102" s="453"/>
      <c r="K102" s="453"/>
      <c r="L102" s="453"/>
      <c r="M102" s="453"/>
      <c r="N102" s="453"/>
      <c r="O102" s="453"/>
      <c r="P102" s="453"/>
      <c r="Q102" s="453"/>
      <c r="R102" s="453"/>
      <c r="S102" s="453"/>
      <c r="T102" s="453"/>
      <c r="U102" s="453"/>
      <c r="V102" s="453"/>
      <c r="W102" s="453"/>
      <c r="X102" s="453"/>
      <c r="Y102" s="453"/>
      <c r="Z102" s="453"/>
      <c r="AA102" s="453"/>
      <c r="AB102" s="453"/>
      <c r="AC102" s="453"/>
      <c r="AD102" s="453"/>
      <c r="AE102" s="453"/>
      <c r="AF102" s="454"/>
      <c r="AG102" s="47"/>
      <c r="AH102" s="47"/>
      <c r="AI102" s="47"/>
      <c r="AJ102" s="47"/>
    </row>
    <row r="103" spans="1:36" ht="15" customHeight="1">
      <c r="A103" s="84"/>
      <c r="B103" s="455" t="s">
        <v>101</v>
      </c>
      <c r="C103" s="441" t="s">
        <v>102</v>
      </c>
      <c r="D103" s="458"/>
      <c r="E103" s="458"/>
      <c r="F103" s="458"/>
      <c r="G103" s="458"/>
      <c r="H103" s="458"/>
      <c r="I103" s="458"/>
      <c r="J103" s="458"/>
      <c r="K103" s="458"/>
      <c r="L103" s="458"/>
      <c r="M103" s="458"/>
      <c r="N103" s="458"/>
      <c r="O103" s="442"/>
      <c r="P103" s="446" t="s">
        <v>103</v>
      </c>
      <c r="Q103" s="459"/>
      <c r="R103" s="459"/>
      <c r="S103" s="459"/>
      <c r="T103" s="459"/>
      <c r="U103" s="459"/>
      <c r="V103" s="459"/>
      <c r="W103" s="459"/>
      <c r="X103" s="459"/>
      <c r="Y103" s="459"/>
      <c r="Z103" s="459"/>
      <c r="AA103" s="459"/>
      <c r="AB103" s="459"/>
      <c r="AC103" s="459"/>
      <c r="AD103" s="447"/>
      <c r="AE103" s="443" t="s">
        <v>104</v>
      </c>
      <c r="AF103" s="443" t="s">
        <v>159</v>
      </c>
      <c r="AG103" s="47"/>
      <c r="AH103" s="47"/>
      <c r="AI103" s="47"/>
      <c r="AJ103" s="47"/>
    </row>
    <row r="104" spans="1:36" ht="45" customHeight="1">
      <c r="A104" s="84"/>
      <c r="B104" s="456"/>
      <c r="C104" s="94" t="s">
        <v>106</v>
      </c>
      <c r="D104" s="95"/>
      <c r="E104" s="95"/>
      <c r="F104" s="95"/>
      <c r="G104" s="96"/>
      <c r="H104" s="71" t="s">
        <v>107</v>
      </c>
      <c r="I104" s="71"/>
      <c r="J104" s="71"/>
      <c r="K104" s="71"/>
      <c r="L104" s="71"/>
      <c r="M104" s="71"/>
      <c r="N104" s="71"/>
      <c r="O104" s="71"/>
      <c r="P104" s="460" t="s">
        <v>108</v>
      </c>
      <c r="Q104" s="461"/>
      <c r="R104" s="461"/>
      <c r="S104" s="461"/>
      <c r="T104" s="461"/>
      <c r="U104" s="461"/>
      <c r="V104" s="461"/>
      <c r="W104" s="461"/>
      <c r="X104" s="462"/>
      <c r="Y104" s="463" t="s">
        <v>160</v>
      </c>
      <c r="Z104" s="464"/>
      <c r="AA104" s="464"/>
      <c r="AB104" s="464"/>
      <c r="AC104" s="465"/>
      <c r="AD104" s="443" t="s">
        <v>110</v>
      </c>
      <c r="AE104" s="444"/>
      <c r="AF104" s="444"/>
      <c r="AG104" s="47"/>
      <c r="AH104" s="47"/>
      <c r="AI104" s="47"/>
      <c r="AJ104" s="47"/>
    </row>
    <row r="105" spans="1:36" ht="15" customHeight="1">
      <c r="A105" s="84"/>
      <c r="B105" s="456"/>
      <c r="C105" s="97"/>
      <c r="D105" s="98"/>
      <c r="E105" s="98"/>
      <c r="F105" s="98"/>
      <c r="G105" s="70"/>
      <c r="H105" s="455" t="s">
        <v>56</v>
      </c>
      <c r="I105" s="466"/>
      <c r="J105" s="466"/>
      <c r="K105" s="466"/>
      <c r="L105" s="467"/>
      <c r="M105" s="455" t="s">
        <v>57</v>
      </c>
      <c r="N105" s="467"/>
      <c r="O105" s="443" t="s">
        <v>161</v>
      </c>
      <c r="P105" s="446" t="s">
        <v>111</v>
      </c>
      <c r="Q105" s="459"/>
      <c r="R105" s="459"/>
      <c r="S105" s="459"/>
      <c r="T105" s="459"/>
      <c r="U105" s="447"/>
      <c r="V105" s="470" t="s">
        <v>112</v>
      </c>
      <c r="W105" s="471"/>
      <c r="X105" s="448" t="s">
        <v>113</v>
      </c>
      <c r="Y105" s="441" t="s">
        <v>111</v>
      </c>
      <c r="Z105" s="442"/>
      <c r="AA105" s="441" t="s">
        <v>112</v>
      </c>
      <c r="AB105" s="442"/>
      <c r="AC105" s="443" t="s">
        <v>114</v>
      </c>
      <c r="AD105" s="444"/>
      <c r="AE105" s="444"/>
      <c r="AF105" s="444"/>
      <c r="AG105" s="47"/>
      <c r="AH105" s="47"/>
      <c r="AI105" s="47"/>
      <c r="AJ105" s="47"/>
    </row>
    <row r="106" spans="1:36" ht="15" customHeight="1">
      <c r="A106" s="84"/>
      <c r="B106" s="457"/>
      <c r="C106" s="99"/>
      <c r="D106" s="100"/>
      <c r="E106" s="100"/>
      <c r="F106" s="100"/>
      <c r="G106" s="101"/>
      <c r="H106" s="457"/>
      <c r="I106" s="468"/>
      <c r="J106" s="468"/>
      <c r="K106" s="468"/>
      <c r="L106" s="469"/>
      <c r="M106" s="457"/>
      <c r="N106" s="469"/>
      <c r="O106" s="444"/>
      <c r="P106" s="441" t="s">
        <v>115</v>
      </c>
      <c r="Q106" s="442"/>
      <c r="R106" s="441" t="s">
        <v>116</v>
      </c>
      <c r="S106" s="442"/>
      <c r="T106" s="446" t="s">
        <v>117</v>
      </c>
      <c r="U106" s="447"/>
      <c r="V106" s="446" t="s">
        <v>117</v>
      </c>
      <c r="W106" s="447"/>
      <c r="X106" s="449"/>
      <c r="Y106" s="443" t="s">
        <v>0</v>
      </c>
      <c r="Z106" s="443" t="s">
        <v>1</v>
      </c>
      <c r="AA106" s="443" t="s">
        <v>0</v>
      </c>
      <c r="AB106" s="443" t="s">
        <v>1</v>
      </c>
      <c r="AC106" s="444"/>
      <c r="AD106" s="444"/>
      <c r="AE106" s="444"/>
      <c r="AF106" s="444"/>
      <c r="AG106" s="47"/>
      <c r="AH106" s="47"/>
      <c r="AI106" s="47"/>
      <c r="AJ106" s="47"/>
    </row>
    <row r="107" spans="1:36" ht="112.5">
      <c r="A107" s="84"/>
      <c r="B107" s="264"/>
      <c r="C107" s="263" t="s">
        <v>118</v>
      </c>
      <c r="D107" s="263" t="s">
        <v>119</v>
      </c>
      <c r="E107" s="263" t="s">
        <v>120</v>
      </c>
      <c r="F107" s="263" t="s">
        <v>121</v>
      </c>
      <c r="G107" s="102"/>
      <c r="H107" s="85" t="s">
        <v>59</v>
      </c>
      <c r="I107" s="85" t="s">
        <v>60</v>
      </c>
      <c r="J107" s="86" t="s">
        <v>61</v>
      </c>
      <c r="K107" s="86" t="s">
        <v>62</v>
      </c>
      <c r="L107" s="86" t="s">
        <v>162</v>
      </c>
      <c r="M107" s="86" t="s">
        <v>64</v>
      </c>
      <c r="N107" s="87" t="s">
        <v>65</v>
      </c>
      <c r="O107" s="445"/>
      <c r="P107" s="263" t="s">
        <v>0</v>
      </c>
      <c r="Q107" s="263" t="s">
        <v>1</v>
      </c>
      <c r="R107" s="263" t="s">
        <v>0</v>
      </c>
      <c r="S107" s="263" t="s">
        <v>1</v>
      </c>
      <c r="T107" s="263" t="s">
        <v>0</v>
      </c>
      <c r="U107" s="263" t="s">
        <v>1</v>
      </c>
      <c r="V107" s="88" t="s">
        <v>0</v>
      </c>
      <c r="W107" s="88" t="s">
        <v>1</v>
      </c>
      <c r="X107" s="88"/>
      <c r="Y107" s="445"/>
      <c r="Z107" s="445"/>
      <c r="AA107" s="445"/>
      <c r="AB107" s="445"/>
      <c r="AC107" s="445"/>
      <c r="AD107" s="445"/>
      <c r="AE107" s="445"/>
      <c r="AF107" s="445"/>
      <c r="AG107" s="47"/>
      <c r="AH107" s="47"/>
      <c r="AI107" s="47"/>
      <c r="AJ107" s="47"/>
    </row>
    <row r="108" spans="1:36" s="1" customFormat="1">
      <c r="A108" s="84"/>
      <c r="B108" s="122">
        <f>+E92</f>
        <v>0</v>
      </c>
      <c r="C108" s="89">
        <f>+F92</f>
        <v>0</v>
      </c>
      <c r="D108" s="89">
        <f>+G92</f>
        <v>0</v>
      </c>
      <c r="E108" s="89">
        <f>+H92</f>
        <v>0</v>
      </c>
      <c r="F108" s="89">
        <f>+I92</f>
        <v>0</v>
      </c>
      <c r="G108" s="103"/>
      <c r="H108" s="93">
        <f t="shared" ref="H108:AE108" si="1">+J92</f>
        <v>2212700</v>
      </c>
      <c r="I108" s="93">
        <f t="shared" si="1"/>
        <v>0</v>
      </c>
      <c r="J108" s="93">
        <f t="shared" si="1"/>
        <v>0</v>
      </c>
      <c r="K108" s="93">
        <f t="shared" si="1"/>
        <v>0</v>
      </c>
      <c r="L108" s="93">
        <f t="shared" si="1"/>
        <v>0</v>
      </c>
      <c r="M108" s="93">
        <f t="shared" si="1"/>
        <v>0</v>
      </c>
      <c r="N108" s="93">
        <f t="shared" si="1"/>
        <v>0</v>
      </c>
      <c r="O108" s="93">
        <f t="shared" si="1"/>
        <v>0</v>
      </c>
      <c r="P108" s="89">
        <f t="shared" si="1"/>
        <v>0</v>
      </c>
      <c r="Q108" s="89">
        <f t="shared" si="1"/>
        <v>0</v>
      </c>
      <c r="R108" s="89">
        <f t="shared" si="1"/>
        <v>0</v>
      </c>
      <c r="S108" s="89">
        <f t="shared" si="1"/>
        <v>0</v>
      </c>
      <c r="T108" s="89">
        <f t="shared" si="1"/>
        <v>0</v>
      </c>
      <c r="U108" s="89">
        <f t="shared" si="1"/>
        <v>0</v>
      </c>
      <c r="V108" s="89">
        <f t="shared" si="1"/>
        <v>0</v>
      </c>
      <c r="W108" s="89">
        <f t="shared" si="1"/>
        <v>0</v>
      </c>
      <c r="X108" s="89">
        <f t="shared" si="1"/>
        <v>0</v>
      </c>
      <c r="Y108" s="89">
        <f t="shared" si="1"/>
        <v>0</v>
      </c>
      <c r="Z108" s="89">
        <f t="shared" si="1"/>
        <v>0</v>
      </c>
      <c r="AA108" s="89">
        <f t="shared" si="1"/>
        <v>0</v>
      </c>
      <c r="AB108" s="89">
        <f t="shared" si="1"/>
        <v>0</v>
      </c>
      <c r="AC108" s="89">
        <f t="shared" si="1"/>
        <v>0</v>
      </c>
      <c r="AD108" s="89">
        <f t="shared" si="1"/>
        <v>0</v>
      </c>
      <c r="AE108" s="89">
        <f t="shared" si="1"/>
        <v>0</v>
      </c>
      <c r="AF108" s="90">
        <f>SUM(C96:C100)</f>
        <v>0</v>
      </c>
      <c r="AG108" s="53"/>
      <c r="AH108" s="53"/>
      <c r="AI108" s="53"/>
      <c r="AJ108" s="53"/>
    </row>
    <row r="109" spans="1:36">
      <c r="A109" s="47"/>
      <c r="B109" s="47"/>
      <c r="C109" s="53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</row>
    <row r="110" spans="1:36">
      <c r="A110" s="47"/>
      <c r="B110" s="47"/>
      <c r="C110" s="53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</row>
    <row r="111" spans="1:36">
      <c r="A111" s="47"/>
      <c r="B111" s="47"/>
      <c r="C111" s="53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</row>
  </sheetData>
  <mergeCells count="63"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102:AF102"/>
    <mergeCell ref="B103:B106"/>
    <mergeCell ref="C103:O103"/>
    <mergeCell ref="P103:AD103"/>
    <mergeCell ref="AE103:AE107"/>
    <mergeCell ref="AF103:AF107"/>
    <mergeCell ref="P104:X104"/>
    <mergeCell ref="Y104:AC104"/>
    <mergeCell ref="AD104:AD107"/>
    <mergeCell ref="H105:L106"/>
    <mergeCell ref="M105:N106"/>
    <mergeCell ref="O105:O107"/>
    <mergeCell ref="P105:U105"/>
    <mergeCell ref="V105:W105"/>
    <mergeCell ref="AB106:AB107"/>
    <mergeCell ref="Y105:Z105"/>
    <mergeCell ref="V17:W17"/>
    <mergeCell ref="X17:Y17"/>
    <mergeCell ref="AA17:AA18"/>
    <mergeCell ref="AB17:AB18"/>
    <mergeCell ref="AC17:AC18"/>
    <mergeCell ref="AA105:AB105"/>
    <mergeCell ref="AC105:AC107"/>
    <mergeCell ref="P106:Q106"/>
    <mergeCell ref="R106:S106"/>
    <mergeCell ref="T106:U106"/>
    <mergeCell ref="V106:W106"/>
    <mergeCell ref="Y106:Y107"/>
    <mergeCell ref="Z106:Z107"/>
    <mergeCell ref="AA106:AA107"/>
    <mergeCell ref="X105:X106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Z17"/>
  <sheetViews>
    <sheetView showGridLines="0" zoomScale="70" zoomScaleNormal="70" workbookViewId="0">
      <selection activeCell="O16" sqref="O16:S16"/>
    </sheetView>
  </sheetViews>
  <sheetFormatPr baseColWidth="10" defaultColWidth="11.5703125" defaultRowHeight="14.25"/>
  <cols>
    <col min="1" max="1" width="1.85546875" style="153" customWidth="1"/>
    <col min="2" max="5" width="4.5703125" style="153" customWidth="1"/>
    <col min="6" max="6" width="23.42578125" style="153" customWidth="1"/>
    <col min="7" max="7" width="13.42578125" style="153" customWidth="1"/>
    <col min="8" max="9" width="8.5703125" style="153" customWidth="1"/>
    <col min="10" max="10" width="6.140625" style="153" customWidth="1"/>
    <col min="11" max="12" width="4.5703125" style="153" customWidth="1"/>
    <col min="13" max="13" width="3.85546875" style="153" customWidth="1"/>
    <col min="14" max="14" width="8" style="153" customWidth="1"/>
    <col min="15" max="15" width="8.42578125" style="153" customWidth="1"/>
    <col min="16" max="18" width="4.5703125" style="153" customWidth="1"/>
    <col min="19" max="19" width="4.85546875" style="153" customWidth="1"/>
    <col min="20" max="20" width="9.140625" style="153" customWidth="1"/>
    <col min="21" max="21" width="7.85546875" style="153" customWidth="1"/>
    <col min="22" max="22" width="8.42578125" style="153" customWidth="1"/>
    <col min="23" max="23" width="4.5703125" style="153" customWidth="1"/>
    <col min="24" max="24" width="7.85546875" style="153" customWidth="1"/>
    <col min="25" max="25" width="4.28515625" style="153" customWidth="1"/>
    <col min="26" max="26" width="8.140625" style="153" customWidth="1"/>
    <col min="27" max="27" width="7.85546875" style="153" customWidth="1"/>
    <col min="28" max="28" width="4.5703125" style="153" customWidth="1"/>
    <col min="29" max="29" width="10.5703125" style="153" customWidth="1"/>
    <col min="30" max="30" width="9.140625" style="153" customWidth="1"/>
    <col min="31" max="31" width="2.5703125" style="153" customWidth="1"/>
    <col min="32" max="32" width="8.42578125" style="153" customWidth="1"/>
    <col min="33" max="33" width="9" style="153" customWidth="1"/>
    <col min="34" max="36" width="4.5703125" style="153" customWidth="1"/>
    <col min="37" max="37" width="7.140625" style="153" customWidth="1"/>
    <col min="38" max="38" width="8.5703125" style="153" customWidth="1"/>
    <col min="39" max="42" width="4.5703125" style="153" customWidth="1"/>
    <col min="43" max="44" width="11.5703125" style="153"/>
    <col min="45" max="45" width="7.140625" style="153" customWidth="1"/>
    <col min="46" max="46" width="7.42578125" style="153" customWidth="1"/>
    <col min="47" max="47" width="6.5703125" style="153" customWidth="1"/>
    <col min="48" max="48" width="8.140625" style="153" customWidth="1"/>
    <col min="49" max="49" width="1.5703125" style="153" customWidth="1"/>
    <col min="50" max="50" width="11.5703125" style="153"/>
    <col min="51" max="51" width="4.42578125" style="153" customWidth="1"/>
    <col min="52" max="52" width="4.85546875" style="153" customWidth="1"/>
    <col min="53" max="53" width="3.5703125" style="153" customWidth="1"/>
    <col min="54" max="54" width="4.42578125" style="153" customWidth="1"/>
    <col min="55" max="256" width="11.5703125" style="153"/>
    <col min="257" max="257" width="1.85546875" style="153" customWidth="1"/>
    <col min="258" max="261" width="4.5703125" style="153" customWidth="1"/>
    <col min="262" max="262" width="23.42578125" style="153" customWidth="1"/>
    <col min="263" max="263" width="13.42578125" style="153" customWidth="1"/>
    <col min="264" max="265" width="8.5703125" style="153" customWidth="1"/>
    <col min="266" max="266" width="6.140625" style="153" customWidth="1"/>
    <col min="267" max="268" width="4.5703125" style="153" customWidth="1"/>
    <col min="269" max="269" width="3.85546875" style="153" customWidth="1"/>
    <col min="270" max="270" width="8" style="153" customWidth="1"/>
    <col min="271" max="271" width="8.42578125" style="153" customWidth="1"/>
    <col min="272" max="274" width="4.5703125" style="153" customWidth="1"/>
    <col min="275" max="275" width="4.85546875" style="153" customWidth="1"/>
    <col min="276" max="276" width="9.140625" style="153" customWidth="1"/>
    <col min="277" max="277" width="7.85546875" style="153" customWidth="1"/>
    <col min="278" max="278" width="8.42578125" style="153" customWidth="1"/>
    <col min="279" max="279" width="4.5703125" style="153" customWidth="1"/>
    <col min="280" max="280" width="7.85546875" style="153" customWidth="1"/>
    <col min="281" max="281" width="4.28515625" style="153" customWidth="1"/>
    <col min="282" max="282" width="8.140625" style="153" customWidth="1"/>
    <col min="283" max="283" width="7.85546875" style="153" customWidth="1"/>
    <col min="284" max="284" width="4.5703125" style="153" customWidth="1"/>
    <col min="285" max="285" width="10.5703125" style="153" customWidth="1"/>
    <col min="286" max="286" width="9.140625" style="153" customWidth="1"/>
    <col min="287" max="287" width="2.5703125" style="153" customWidth="1"/>
    <col min="288" max="288" width="8.42578125" style="153" customWidth="1"/>
    <col min="289" max="289" width="9" style="153" customWidth="1"/>
    <col min="290" max="292" width="4.5703125" style="153" customWidth="1"/>
    <col min="293" max="293" width="7.140625" style="153" customWidth="1"/>
    <col min="294" max="294" width="8.5703125" style="153" customWidth="1"/>
    <col min="295" max="298" width="4.5703125" style="153" customWidth="1"/>
    <col min="299" max="300" width="11.5703125" style="153"/>
    <col min="301" max="301" width="7.140625" style="153" customWidth="1"/>
    <col min="302" max="302" width="7.42578125" style="153" customWidth="1"/>
    <col min="303" max="303" width="6.5703125" style="153" customWidth="1"/>
    <col min="304" max="304" width="8.140625" style="153" customWidth="1"/>
    <col min="305" max="305" width="1.5703125" style="153" customWidth="1"/>
    <col min="306" max="306" width="11.5703125" style="153"/>
    <col min="307" max="307" width="4.42578125" style="153" customWidth="1"/>
    <col min="308" max="308" width="4.85546875" style="153" customWidth="1"/>
    <col min="309" max="309" width="3.5703125" style="153" customWidth="1"/>
    <col min="310" max="310" width="4.42578125" style="153" customWidth="1"/>
    <col min="311" max="512" width="11.5703125" style="153"/>
    <col min="513" max="513" width="1.85546875" style="153" customWidth="1"/>
    <col min="514" max="517" width="4.5703125" style="153" customWidth="1"/>
    <col min="518" max="518" width="23.42578125" style="153" customWidth="1"/>
    <col min="519" max="519" width="13.42578125" style="153" customWidth="1"/>
    <col min="520" max="521" width="8.5703125" style="153" customWidth="1"/>
    <col min="522" max="522" width="6.140625" style="153" customWidth="1"/>
    <col min="523" max="524" width="4.5703125" style="153" customWidth="1"/>
    <col min="525" max="525" width="3.85546875" style="153" customWidth="1"/>
    <col min="526" max="526" width="8" style="153" customWidth="1"/>
    <col min="527" max="527" width="8.42578125" style="153" customWidth="1"/>
    <col min="528" max="530" width="4.5703125" style="153" customWidth="1"/>
    <col min="531" max="531" width="4.85546875" style="153" customWidth="1"/>
    <col min="532" max="532" width="9.140625" style="153" customWidth="1"/>
    <col min="533" max="533" width="7.85546875" style="153" customWidth="1"/>
    <col min="534" max="534" width="8.42578125" style="153" customWidth="1"/>
    <col min="535" max="535" width="4.5703125" style="153" customWidth="1"/>
    <col min="536" max="536" width="7.85546875" style="153" customWidth="1"/>
    <col min="537" max="537" width="4.28515625" style="153" customWidth="1"/>
    <col min="538" max="538" width="8.140625" style="153" customWidth="1"/>
    <col min="539" max="539" width="7.85546875" style="153" customWidth="1"/>
    <col min="540" max="540" width="4.5703125" style="153" customWidth="1"/>
    <col min="541" max="541" width="10.5703125" style="153" customWidth="1"/>
    <col min="542" max="542" width="9.140625" style="153" customWidth="1"/>
    <col min="543" max="543" width="2.5703125" style="153" customWidth="1"/>
    <col min="544" max="544" width="8.42578125" style="153" customWidth="1"/>
    <col min="545" max="545" width="9" style="153" customWidth="1"/>
    <col min="546" max="548" width="4.5703125" style="153" customWidth="1"/>
    <col min="549" max="549" width="7.140625" style="153" customWidth="1"/>
    <col min="550" max="550" width="8.5703125" style="153" customWidth="1"/>
    <col min="551" max="554" width="4.5703125" style="153" customWidth="1"/>
    <col min="555" max="556" width="11.5703125" style="153"/>
    <col min="557" max="557" width="7.140625" style="153" customWidth="1"/>
    <col min="558" max="558" width="7.42578125" style="153" customWidth="1"/>
    <col min="559" max="559" width="6.5703125" style="153" customWidth="1"/>
    <col min="560" max="560" width="8.140625" style="153" customWidth="1"/>
    <col min="561" max="561" width="1.5703125" style="153" customWidth="1"/>
    <col min="562" max="562" width="11.5703125" style="153"/>
    <col min="563" max="563" width="4.42578125" style="153" customWidth="1"/>
    <col min="564" max="564" width="4.85546875" style="153" customWidth="1"/>
    <col min="565" max="565" width="3.5703125" style="153" customWidth="1"/>
    <col min="566" max="566" width="4.42578125" style="153" customWidth="1"/>
    <col min="567" max="768" width="11.5703125" style="153"/>
    <col min="769" max="769" width="1.85546875" style="153" customWidth="1"/>
    <col min="770" max="773" width="4.5703125" style="153" customWidth="1"/>
    <col min="774" max="774" width="23.42578125" style="153" customWidth="1"/>
    <col min="775" max="775" width="13.42578125" style="153" customWidth="1"/>
    <col min="776" max="777" width="8.5703125" style="153" customWidth="1"/>
    <col min="778" max="778" width="6.140625" style="153" customWidth="1"/>
    <col min="779" max="780" width="4.5703125" style="153" customWidth="1"/>
    <col min="781" max="781" width="3.85546875" style="153" customWidth="1"/>
    <col min="782" max="782" width="8" style="153" customWidth="1"/>
    <col min="783" max="783" width="8.42578125" style="153" customWidth="1"/>
    <col min="784" max="786" width="4.5703125" style="153" customWidth="1"/>
    <col min="787" max="787" width="4.85546875" style="153" customWidth="1"/>
    <col min="788" max="788" width="9.140625" style="153" customWidth="1"/>
    <col min="789" max="789" width="7.85546875" style="153" customWidth="1"/>
    <col min="790" max="790" width="8.42578125" style="153" customWidth="1"/>
    <col min="791" max="791" width="4.5703125" style="153" customWidth="1"/>
    <col min="792" max="792" width="7.85546875" style="153" customWidth="1"/>
    <col min="793" max="793" width="4.28515625" style="153" customWidth="1"/>
    <col min="794" max="794" width="8.140625" style="153" customWidth="1"/>
    <col min="795" max="795" width="7.85546875" style="153" customWidth="1"/>
    <col min="796" max="796" width="4.5703125" style="153" customWidth="1"/>
    <col min="797" max="797" width="10.5703125" style="153" customWidth="1"/>
    <col min="798" max="798" width="9.140625" style="153" customWidth="1"/>
    <col min="799" max="799" width="2.5703125" style="153" customWidth="1"/>
    <col min="800" max="800" width="8.42578125" style="153" customWidth="1"/>
    <col min="801" max="801" width="9" style="153" customWidth="1"/>
    <col min="802" max="804" width="4.5703125" style="153" customWidth="1"/>
    <col min="805" max="805" width="7.140625" style="153" customWidth="1"/>
    <col min="806" max="806" width="8.5703125" style="153" customWidth="1"/>
    <col min="807" max="810" width="4.5703125" style="153" customWidth="1"/>
    <col min="811" max="812" width="11.5703125" style="153"/>
    <col min="813" max="813" width="7.140625" style="153" customWidth="1"/>
    <col min="814" max="814" width="7.42578125" style="153" customWidth="1"/>
    <col min="815" max="815" width="6.5703125" style="153" customWidth="1"/>
    <col min="816" max="816" width="8.140625" style="153" customWidth="1"/>
    <col min="817" max="817" width="1.5703125" style="153" customWidth="1"/>
    <col min="818" max="818" width="11.5703125" style="153"/>
    <col min="819" max="819" width="4.42578125" style="153" customWidth="1"/>
    <col min="820" max="820" width="4.85546875" style="153" customWidth="1"/>
    <col min="821" max="821" width="3.5703125" style="153" customWidth="1"/>
    <col min="822" max="822" width="4.42578125" style="153" customWidth="1"/>
    <col min="823" max="1024" width="11.5703125" style="153"/>
    <col min="1025" max="1025" width="1.85546875" style="153" customWidth="1"/>
    <col min="1026" max="1029" width="4.5703125" style="153" customWidth="1"/>
    <col min="1030" max="1030" width="23.42578125" style="153" customWidth="1"/>
    <col min="1031" max="1031" width="13.42578125" style="153" customWidth="1"/>
    <col min="1032" max="1033" width="8.5703125" style="153" customWidth="1"/>
    <col min="1034" max="1034" width="6.140625" style="153" customWidth="1"/>
    <col min="1035" max="1036" width="4.5703125" style="153" customWidth="1"/>
    <col min="1037" max="1037" width="3.85546875" style="153" customWidth="1"/>
    <col min="1038" max="1038" width="8" style="153" customWidth="1"/>
    <col min="1039" max="1039" width="8.42578125" style="153" customWidth="1"/>
    <col min="1040" max="1042" width="4.5703125" style="153" customWidth="1"/>
    <col min="1043" max="1043" width="4.85546875" style="153" customWidth="1"/>
    <col min="1044" max="1044" width="9.140625" style="153" customWidth="1"/>
    <col min="1045" max="1045" width="7.85546875" style="153" customWidth="1"/>
    <col min="1046" max="1046" width="8.42578125" style="153" customWidth="1"/>
    <col min="1047" max="1047" width="4.5703125" style="153" customWidth="1"/>
    <col min="1048" max="1048" width="7.85546875" style="153" customWidth="1"/>
    <col min="1049" max="1049" width="4.28515625" style="153" customWidth="1"/>
    <col min="1050" max="1050" width="8.140625" style="153" customWidth="1"/>
    <col min="1051" max="1051" width="7.85546875" style="153" customWidth="1"/>
    <col min="1052" max="1052" width="4.5703125" style="153" customWidth="1"/>
    <col min="1053" max="1053" width="10.5703125" style="153" customWidth="1"/>
    <col min="1054" max="1054" width="9.140625" style="153" customWidth="1"/>
    <col min="1055" max="1055" width="2.5703125" style="153" customWidth="1"/>
    <col min="1056" max="1056" width="8.42578125" style="153" customWidth="1"/>
    <col min="1057" max="1057" width="9" style="153" customWidth="1"/>
    <col min="1058" max="1060" width="4.5703125" style="153" customWidth="1"/>
    <col min="1061" max="1061" width="7.140625" style="153" customWidth="1"/>
    <col min="1062" max="1062" width="8.5703125" style="153" customWidth="1"/>
    <col min="1063" max="1066" width="4.5703125" style="153" customWidth="1"/>
    <col min="1067" max="1068" width="11.5703125" style="153"/>
    <col min="1069" max="1069" width="7.140625" style="153" customWidth="1"/>
    <col min="1070" max="1070" width="7.42578125" style="153" customWidth="1"/>
    <col min="1071" max="1071" width="6.5703125" style="153" customWidth="1"/>
    <col min="1072" max="1072" width="8.140625" style="153" customWidth="1"/>
    <col min="1073" max="1073" width="1.5703125" style="153" customWidth="1"/>
    <col min="1074" max="1074" width="11.5703125" style="153"/>
    <col min="1075" max="1075" width="4.42578125" style="153" customWidth="1"/>
    <col min="1076" max="1076" width="4.85546875" style="153" customWidth="1"/>
    <col min="1077" max="1077" width="3.5703125" style="153" customWidth="1"/>
    <col min="1078" max="1078" width="4.42578125" style="153" customWidth="1"/>
    <col min="1079" max="1280" width="11.5703125" style="153"/>
    <col min="1281" max="1281" width="1.85546875" style="153" customWidth="1"/>
    <col min="1282" max="1285" width="4.5703125" style="153" customWidth="1"/>
    <col min="1286" max="1286" width="23.42578125" style="153" customWidth="1"/>
    <col min="1287" max="1287" width="13.42578125" style="153" customWidth="1"/>
    <col min="1288" max="1289" width="8.5703125" style="153" customWidth="1"/>
    <col min="1290" max="1290" width="6.140625" style="153" customWidth="1"/>
    <col min="1291" max="1292" width="4.5703125" style="153" customWidth="1"/>
    <col min="1293" max="1293" width="3.85546875" style="153" customWidth="1"/>
    <col min="1294" max="1294" width="8" style="153" customWidth="1"/>
    <col min="1295" max="1295" width="8.42578125" style="153" customWidth="1"/>
    <col min="1296" max="1298" width="4.5703125" style="153" customWidth="1"/>
    <col min="1299" max="1299" width="4.85546875" style="153" customWidth="1"/>
    <col min="1300" max="1300" width="9.140625" style="153" customWidth="1"/>
    <col min="1301" max="1301" width="7.85546875" style="153" customWidth="1"/>
    <col min="1302" max="1302" width="8.42578125" style="153" customWidth="1"/>
    <col min="1303" max="1303" width="4.5703125" style="153" customWidth="1"/>
    <col min="1304" max="1304" width="7.85546875" style="153" customWidth="1"/>
    <col min="1305" max="1305" width="4.28515625" style="153" customWidth="1"/>
    <col min="1306" max="1306" width="8.140625" style="153" customWidth="1"/>
    <col min="1307" max="1307" width="7.85546875" style="153" customWidth="1"/>
    <col min="1308" max="1308" width="4.5703125" style="153" customWidth="1"/>
    <col min="1309" max="1309" width="10.5703125" style="153" customWidth="1"/>
    <col min="1310" max="1310" width="9.140625" style="153" customWidth="1"/>
    <col min="1311" max="1311" width="2.5703125" style="153" customWidth="1"/>
    <col min="1312" max="1312" width="8.42578125" style="153" customWidth="1"/>
    <col min="1313" max="1313" width="9" style="153" customWidth="1"/>
    <col min="1314" max="1316" width="4.5703125" style="153" customWidth="1"/>
    <col min="1317" max="1317" width="7.140625" style="153" customWidth="1"/>
    <col min="1318" max="1318" width="8.5703125" style="153" customWidth="1"/>
    <col min="1319" max="1322" width="4.5703125" style="153" customWidth="1"/>
    <col min="1323" max="1324" width="11.5703125" style="153"/>
    <col min="1325" max="1325" width="7.140625" style="153" customWidth="1"/>
    <col min="1326" max="1326" width="7.42578125" style="153" customWidth="1"/>
    <col min="1327" max="1327" width="6.5703125" style="153" customWidth="1"/>
    <col min="1328" max="1328" width="8.140625" style="153" customWidth="1"/>
    <col min="1329" max="1329" width="1.5703125" style="153" customWidth="1"/>
    <col min="1330" max="1330" width="11.5703125" style="153"/>
    <col min="1331" max="1331" width="4.42578125" style="153" customWidth="1"/>
    <col min="1332" max="1332" width="4.85546875" style="153" customWidth="1"/>
    <col min="1333" max="1333" width="3.5703125" style="153" customWidth="1"/>
    <col min="1334" max="1334" width="4.42578125" style="153" customWidth="1"/>
    <col min="1335" max="1536" width="11.5703125" style="153"/>
    <col min="1537" max="1537" width="1.85546875" style="153" customWidth="1"/>
    <col min="1538" max="1541" width="4.5703125" style="153" customWidth="1"/>
    <col min="1542" max="1542" width="23.42578125" style="153" customWidth="1"/>
    <col min="1543" max="1543" width="13.42578125" style="153" customWidth="1"/>
    <col min="1544" max="1545" width="8.5703125" style="153" customWidth="1"/>
    <col min="1546" max="1546" width="6.140625" style="153" customWidth="1"/>
    <col min="1547" max="1548" width="4.5703125" style="153" customWidth="1"/>
    <col min="1549" max="1549" width="3.85546875" style="153" customWidth="1"/>
    <col min="1550" max="1550" width="8" style="153" customWidth="1"/>
    <col min="1551" max="1551" width="8.42578125" style="153" customWidth="1"/>
    <col min="1552" max="1554" width="4.5703125" style="153" customWidth="1"/>
    <col min="1555" max="1555" width="4.85546875" style="153" customWidth="1"/>
    <col min="1556" max="1556" width="9.140625" style="153" customWidth="1"/>
    <col min="1557" max="1557" width="7.85546875" style="153" customWidth="1"/>
    <col min="1558" max="1558" width="8.42578125" style="153" customWidth="1"/>
    <col min="1559" max="1559" width="4.5703125" style="153" customWidth="1"/>
    <col min="1560" max="1560" width="7.85546875" style="153" customWidth="1"/>
    <col min="1561" max="1561" width="4.28515625" style="153" customWidth="1"/>
    <col min="1562" max="1562" width="8.140625" style="153" customWidth="1"/>
    <col min="1563" max="1563" width="7.85546875" style="153" customWidth="1"/>
    <col min="1564" max="1564" width="4.5703125" style="153" customWidth="1"/>
    <col min="1565" max="1565" width="10.5703125" style="153" customWidth="1"/>
    <col min="1566" max="1566" width="9.140625" style="153" customWidth="1"/>
    <col min="1567" max="1567" width="2.5703125" style="153" customWidth="1"/>
    <col min="1568" max="1568" width="8.42578125" style="153" customWidth="1"/>
    <col min="1569" max="1569" width="9" style="153" customWidth="1"/>
    <col min="1570" max="1572" width="4.5703125" style="153" customWidth="1"/>
    <col min="1573" max="1573" width="7.140625" style="153" customWidth="1"/>
    <col min="1574" max="1574" width="8.5703125" style="153" customWidth="1"/>
    <col min="1575" max="1578" width="4.5703125" style="153" customWidth="1"/>
    <col min="1579" max="1580" width="11.5703125" style="153"/>
    <col min="1581" max="1581" width="7.140625" style="153" customWidth="1"/>
    <col min="1582" max="1582" width="7.42578125" style="153" customWidth="1"/>
    <col min="1583" max="1583" width="6.5703125" style="153" customWidth="1"/>
    <col min="1584" max="1584" width="8.140625" style="153" customWidth="1"/>
    <col min="1585" max="1585" width="1.5703125" style="153" customWidth="1"/>
    <col min="1586" max="1586" width="11.5703125" style="153"/>
    <col min="1587" max="1587" width="4.42578125" style="153" customWidth="1"/>
    <col min="1588" max="1588" width="4.85546875" style="153" customWidth="1"/>
    <col min="1589" max="1589" width="3.5703125" style="153" customWidth="1"/>
    <col min="1590" max="1590" width="4.42578125" style="153" customWidth="1"/>
    <col min="1591" max="1792" width="11.5703125" style="153"/>
    <col min="1793" max="1793" width="1.85546875" style="153" customWidth="1"/>
    <col min="1794" max="1797" width="4.5703125" style="153" customWidth="1"/>
    <col min="1798" max="1798" width="23.42578125" style="153" customWidth="1"/>
    <col min="1799" max="1799" width="13.42578125" style="153" customWidth="1"/>
    <col min="1800" max="1801" width="8.5703125" style="153" customWidth="1"/>
    <col min="1802" max="1802" width="6.140625" style="153" customWidth="1"/>
    <col min="1803" max="1804" width="4.5703125" style="153" customWidth="1"/>
    <col min="1805" max="1805" width="3.85546875" style="153" customWidth="1"/>
    <col min="1806" max="1806" width="8" style="153" customWidth="1"/>
    <col min="1807" max="1807" width="8.42578125" style="153" customWidth="1"/>
    <col min="1808" max="1810" width="4.5703125" style="153" customWidth="1"/>
    <col min="1811" max="1811" width="4.85546875" style="153" customWidth="1"/>
    <col min="1812" max="1812" width="9.140625" style="153" customWidth="1"/>
    <col min="1813" max="1813" width="7.85546875" style="153" customWidth="1"/>
    <col min="1814" max="1814" width="8.42578125" style="153" customWidth="1"/>
    <col min="1815" max="1815" width="4.5703125" style="153" customWidth="1"/>
    <col min="1816" max="1816" width="7.85546875" style="153" customWidth="1"/>
    <col min="1817" max="1817" width="4.28515625" style="153" customWidth="1"/>
    <col min="1818" max="1818" width="8.140625" style="153" customWidth="1"/>
    <col min="1819" max="1819" width="7.85546875" style="153" customWidth="1"/>
    <col min="1820" max="1820" width="4.5703125" style="153" customWidth="1"/>
    <col min="1821" max="1821" width="10.5703125" style="153" customWidth="1"/>
    <col min="1822" max="1822" width="9.140625" style="153" customWidth="1"/>
    <col min="1823" max="1823" width="2.5703125" style="153" customWidth="1"/>
    <col min="1824" max="1824" width="8.42578125" style="153" customWidth="1"/>
    <col min="1825" max="1825" width="9" style="153" customWidth="1"/>
    <col min="1826" max="1828" width="4.5703125" style="153" customWidth="1"/>
    <col min="1829" max="1829" width="7.140625" style="153" customWidth="1"/>
    <col min="1830" max="1830" width="8.5703125" style="153" customWidth="1"/>
    <col min="1831" max="1834" width="4.5703125" style="153" customWidth="1"/>
    <col min="1835" max="1836" width="11.5703125" style="153"/>
    <col min="1837" max="1837" width="7.140625" style="153" customWidth="1"/>
    <col min="1838" max="1838" width="7.42578125" style="153" customWidth="1"/>
    <col min="1839" max="1839" width="6.5703125" style="153" customWidth="1"/>
    <col min="1840" max="1840" width="8.140625" style="153" customWidth="1"/>
    <col min="1841" max="1841" width="1.5703125" style="153" customWidth="1"/>
    <col min="1842" max="1842" width="11.5703125" style="153"/>
    <col min="1843" max="1843" width="4.42578125" style="153" customWidth="1"/>
    <col min="1844" max="1844" width="4.85546875" style="153" customWidth="1"/>
    <col min="1845" max="1845" width="3.5703125" style="153" customWidth="1"/>
    <col min="1846" max="1846" width="4.42578125" style="153" customWidth="1"/>
    <col min="1847" max="2048" width="11.5703125" style="153"/>
    <col min="2049" max="2049" width="1.85546875" style="153" customWidth="1"/>
    <col min="2050" max="2053" width="4.5703125" style="153" customWidth="1"/>
    <col min="2054" max="2054" width="23.42578125" style="153" customWidth="1"/>
    <col min="2055" max="2055" width="13.42578125" style="153" customWidth="1"/>
    <col min="2056" max="2057" width="8.5703125" style="153" customWidth="1"/>
    <col min="2058" max="2058" width="6.140625" style="153" customWidth="1"/>
    <col min="2059" max="2060" width="4.5703125" style="153" customWidth="1"/>
    <col min="2061" max="2061" width="3.85546875" style="153" customWidth="1"/>
    <col min="2062" max="2062" width="8" style="153" customWidth="1"/>
    <col min="2063" max="2063" width="8.42578125" style="153" customWidth="1"/>
    <col min="2064" max="2066" width="4.5703125" style="153" customWidth="1"/>
    <col min="2067" max="2067" width="4.85546875" style="153" customWidth="1"/>
    <col min="2068" max="2068" width="9.140625" style="153" customWidth="1"/>
    <col min="2069" max="2069" width="7.85546875" style="153" customWidth="1"/>
    <col min="2070" max="2070" width="8.42578125" style="153" customWidth="1"/>
    <col min="2071" max="2071" width="4.5703125" style="153" customWidth="1"/>
    <col min="2072" max="2072" width="7.85546875" style="153" customWidth="1"/>
    <col min="2073" max="2073" width="4.28515625" style="153" customWidth="1"/>
    <col min="2074" max="2074" width="8.140625" style="153" customWidth="1"/>
    <col min="2075" max="2075" width="7.85546875" style="153" customWidth="1"/>
    <col min="2076" max="2076" width="4.5703125" style="153" customWidth="1"/>
    <col min="2077" max="2077" width="10.5703125" style="153" customWidth="1"/>
    <col min="2078" max="2078" width="9.140625" style="153" customWidth="1"/>
    <col min="2079" max="2079" width="2.5703125" style="153" customWidth="1"/>
    <col min="2080" max="2080" width="8.42578125" style="153" customWidth="1"/>
    <col min="2081" max="2081" width="9" style="153" customWidth="1"/>
    <col min="2082" max="2084" width="4.5703125" style="153" customWidth="1"/>
    <col min="2085" max="2085" width="7.140625" style="153" customWidth="1"/>
    <col min="2086" max="2086" width="8.5703125" style="153" customWidth="1"/>
    <col min="2087" max="2090" width="4.5703125" style="153" customWidth="1"/>
    <col min="2091" max="2092" width="11.5703125" style="153"/>
    <col min="2093" max="2093" width="7.140625" style="153" customWidth="1"/>
    <col min="2094" max="2094" width="7.42578125" style="153" customWidth="1"/>
    <col min="2095" max="2095" width="6.5703125" style="153" customWidth="1"/>
    <col min="2096" max="2096" width="8.140625" style="153" customWidth="1"/>
    <col min="2097" max="2097" width="1.5703125" style="153" customWidth="1"/>
    <col min="2098" max="2098" width="11.5703125" style="153"/>
    <col min="2099" max="2099" width="4.42578125" style="153" customWidth="1"/>
    <col min="2100" max="2100" width="4.85546875" style="153" customWidth="1"/>
    <col min="2101" max="2101" width="3.5703125" style="153" customWidth="1"/>
    <col min="2102" max="2102" width="4.42578125" style="153" customWidth="1"/>
    <col min="2103" max="2304" width="11.5703125" style="153"/>
    <col min="2305" max="2305" width="1.85546875" style="153" customWidth="1"/>
    <col min="2306" max="2309" width="4.5703125" style="153" customWidth="1"/>
    <col min="2310" max="2310" width="23.42578125" style="153" customWidth="1"/>
    <col min="2311" max="2311" width="13.42578125" style="153" customWidth="1"/>
    <col min="2312" max="2313" width="8.5703125" style="153" customWidth="1"/>
    <col min="2314" max="2314" width="6.140625" style="153" customWidth="1"/>
    <col min="2315" max="2316" width="4.5703125" style="153" customWidth="1"/>
    <col min="2317" max="2317" width="3.85546875" style="153" customWidth="1"/>
    <col min="2318" max="2318" width="8" style="153" customWidth="1"/>
    <col min="2319" max="2319" width="8.42578125" style="153" customWidth="1"/>
    <col min="2320" max="2322" width="4.5703125" style="153" customWidth="1"/>
    <col min="2323" max="2323" width="4.85546875" style="153" customWidth="1"/>
    <col min="2324" max="2324" width="9.140625" style="153" customWidth="1"/>
    <col min="2325" max="2325" width="7.85546875" style="153" customWidth="1"/>
    <col min="2326" max="2326" width="8.42578125" style="153" customWidth="1"/>
    <col min="2327" max="2327" width="4.5703125" style="153" customWidth="1"/>
    <col min="2328" max="2328" width="7.85546875" style="153" customWidth="1"/>
    <col min="2329" max="2329" width="4.28515625" style="153" customWidth="1"/>
    <col min="2330" max="2330" width="8.140625" style="153" customWidth="1"/>
    <col min="2331" max="2331" width="7.85546875" style="153" customWidth="1"/>
    <col min="2332" max="2332" width="4.5703125" style="153" customWidth="1"/>
    <col min="2333" max="2333" width="10.5703125" style="153" customWidth="1"/>
    <col min="2334" max="2334" width="9.140625" style="153" customWidth="1"/>
    <col min="2335" max="2335" width="2.5703125" style="153" customWidth="1"/>
    <col min="2336" max="2336" width="8.42578125" style="153" customWidth="1"/>
    <col min="2337" max="2337" width="9" style="153" customWidth="1"/>
    <col min="2338" max="2340" width="4.5703125" style="153" customWidth="1"/>
    <col min="2341" max="2341" width="7.140625" style="153" customWidth="1"/>
    <col min="2342" max="2342" width="8.5703125" style="153" customWidth="1"/>
    <col min="2343" max="2346" width="4.5703125" style="153" customWidth="1"/>
    <col min="2347" max="2348" width="11.5703125" style="153"/>
    <col min="2349" max="2349" width="7.140625" style="153" customWidth="1"/>
    <col min="2350" max="2350" width="7.42578125" style="153" customWidth="1"/>
    <col min="2351" max="2351" width="6.5703125" style="153" customWidth="1"/>
    <col min="2352" max="2352" width="8.140625" style="153" customWidth="1"/>
    <col min="2353" max="2353" width="1.5703125" style="153" customWidth="1"/>
    <col min="2354" max="2354" width="11.5703125" style="153"/>
    <col min="2355" max="2355" width="4.42578125" style="153" customWidth="1"/>
    <col min="2356" max="2356" width="4.85546875" style="153" customWidth="1"/>
    <col min="2357" max="2357" width="3.5703125" style="153" customWidth="1"/>
    <col min="2358" max="2358" width="4.42578125" style="153" customWidth="1"/>
    <col min="2359" max="2560" width="11.5703125" style="153"/>
    <col min="2561" max="2561" width="1.85546875" style="153" customWidth="1"/>
    <col min="2562" max="2565" width="4.5703125" style="153" customWidth="1"/>
    <col min="2566" max="2566" width="23.42578125" style="153" customWidth="1"/>
    <col min="2567" max="2567" width="13.42578125" style="153" customWidth="1"/>
    <col min="2568" max="2569" width="8.5703125" style="153" customWidth="1"/>
    <col min="2570" max="2570" width="6.140625" style="153" customWidth="1"/>
    <col min="2571" max="2572" width="4.5703125" style="153" customWidth="1"/>
    <col min="2573" max="2573" width="3.85546875" style="153" customWidth="1"/>
    <col min="2574" max="2574" width="8" style="153" customWidth="1"/>
    <col min="2575" max="2575" width="8.42578125" style="153" customWidth="1"/>
    <col min="2576" max="2578" width="4.5703125" style="153" customWidth="1"/>
    <col min="2579" max="2579" width="4.85546875" style="153" customWidth="1"/>
    <col min="2580" max="2580" width="9.140625" style="153" customWidth="1"/>
    <col min="2581" max="2581" width="7.85546875" style="153" customWidth="1"/>
    <col min="2582" max="2582" width="8.42578125" style="153" customWidth="1"/>
    <col min="2583" max="2583" width="4.5703125" style="153" customWidth="1"/>
    <col min="2584" max="2584" width="7.85546875" style="153" customWidth="1"/>
    <col min="2585" max="2585" width="4.28515625" style="153" customWidth="1"/>
    <col min="2586" max="2586" width="8.140625" style="153" customWidth="1"/>
    <col min="2587" max="2587" width="7.85546875" style="153" customWidth="1"/>
    <col min="2588" max="2588" width="4.5703125" style="153" customWidth="1"/>
    <col min="2589" max="2589" width="10.5703125" style="153" customWidth="1"/>
    <col min="2590" max="2590" width="9.140625" style="153" customWidth="1"/>
    <col min="2591" max="2591" width="2.5703125" style="153" customWidth="1"/>
    <col min="2592" max="2592" width="8.42578125" style="153" customWidth="1"/>
    <col min="2593" max="2593" width="9" style="153" customWidth="1"/>
    <col min="2594" max="2596" width="4.5703125" style="153" customWidth="1"/>
    <col min="2597" max="2597" width="7.140625" style="153" customWidth="1"/>
    <col min="2598" max="2598" width="8.5703125" style="153" customWidth="1"/>
    <col min="2599" max="2602" width="4.5703125" style="153" customWidth="1"/>
    <col min="2603" max="2604" width="11.5703125" style="153"/>
    <col min="2605" max="2605" width="7.140625" style="153" customWidth="1"/>
    <col min="2606" max="2606" width="7.42578125" style="153" customWidth="1"/>
    <col min="2607" max="2607" width="6.5703125" style="153" customWidth="1"/>
    <col min="2608" max="2608" width="8.140625" style="153" customWidth="1"/>
    <col min="2609" max="2609" width="1.5703125" style="153" customWidth="1"/>
    <col min="2610" max="2610" width="11.5703125" style="153"/>
    <col min="2611" max="2611" width="4.42578125" style="153" customWidth="1"/>
    <col min="2612" max="2612" width="4.85546875" style="153" customWidth="1"/>
    <col min="2613" max="2613" width="3.5703125" style="153" customWidth="1"/>
    <col min="2614" max="2614" width="4.42578125" style="153" customWidth="1"/>
    <col min="2615" max="2816" width="11.5703125" style="153"/>
    <col min="2817" max="2817" width="1.85546875" style="153" customWidth="1"/>
    <col min="2818" max="2821" width="4.5703125" style="153" customWidth="1"/>
    <col min="2822" max="2822" width="23.42578125" style="153" customWidth="1"/>
    <col min="2823" max="2823" width="13.42578125" style="153" customWidth="1"/>
    <col min="2824" max="2825" width="8.5703125" style="153" customWidth="1"/>
    <col min="2826" max="2826" width="6.140625" style="153" customWidth="1"/>
    <col min="2827" max="2828" width="4.5703125" style="153" customWidth="1"/>
    <col min="2829" max="2829" width="3.85546875" style="153" customWidth="1"/>
    <col min="2830" max="2830" width="8" style="153" customWidth="1"/>
    <col min="2831" max="2831" width="8.42578125" style="153" customWidth="1"/>
    <col min="2832" max="2834" width="4.5703125" style="153" customWidth="1"/>
    <col min="2835" max="2835" width="4.85546875" style="153" customWidth="1"/>
    <col min="2836" max="2836" width="9.140625" style="153" customWidth="1"/>
    <col min="2837" max="2837" width="7.85546875" style="153" customWidth="1"/>
    <col min="2838" max="2838" width="8.42578125" style="153" customWidth="1"/>
    <col min="2839" max="2839" width="4.5703125" style="153" customWidth="1"/>
    <col min="2840" max="2840" width="7.85546875" style="153" customWidth="1"/>
    <col min="2841" max="2841" width="4.28515625" style="153" customWidth="1"/>
    <col min="2842" max="2842" width="8.140625" style="153" customWidth="1"/>
    <col min="2843" max="2843" width="7.85546875" style="153" customWidth="1"/>
    <col min="2844" max="2844" width="4.5703125" style="153" customWidth="1"/>
    <col min="2845" max="2845" width="10.5703125" style="153" customWidth="1"/>
    <col min="2846" max="2846" width="9.140625" style="153" customWidth="1"/>
    <col min="2847" max="2847" width="2.5703125" style="153" customWidth="1"/>
    <col min="2848" max="2848" width="8.42578125" style="153" customWidth="1"/>
    <col min="2849" max="2849" width="9" style="153" customWidth="1"/>
    <col min="2850" max="2852" width="4.5703125" style="153" customWidth="1"/>
    <col min="2853" max="2853" width="7.140625" style="153" customWidth="1"/>
    <col min="2854" max="2854" width="8.5703125" style="153" customWidth="1"/>
    <col min="2855" max="2858" width="4.5703125" style="153" customWidth="1"/>
    <col min="2859" max="2860" width="11.5703125" style="153"/>
    <col min="2861" max="2861" width="7.140625" style="153" customWidth="1"/>
    <col min="2862" max="2862" width="7.42578125" style="153" customWidth="1"/>
    <col min="2863" max="2863" width="6.5703125" style="153" customWidth="1"/>
    <col min="2864" max="2864" width="8.140625" style="153" customWidth="1"/>
    <col min="2865" max="2865" width="1.5703125" style="153" customWidth="1"/>
    <col min="2866" max="2866" width="11.5703125" style="153"/>
    <col min="2867" max="2867" width="4.42578125" style="153" customWidth="1"/>
    <col min="2868" max="2868" width="4.85546875" style="153" customWidth="1"/>
    <col min="2869" max="2869" width="3.5703125" style="153" customWidth="1"/>
    <col min="2870" max="2870" width="4.42578125" style="153" customWidth="1"/>
    <col min="2871" max="3072" width="11.5703125" style="153"/>
    <col min="3073" max="3073" width="1.85546875" style="153" customWidth="1"/>
    <col min="3074" max="3077" width="4.5703125" style="153" customWidth="1"/>
    <col min="3078" max="3078" width="23.42578125" style="153" customWidth="1"/>
    <col min="3079" max="3079" width="13.42578125" style="153" customWidth="1"/>
    <col min="3080" max="3081" width="8.5703125" style="153" customWidth="1"/>
    <col min="3082" max="3082" width="6.140625" style="153" customWidth="1"/>
    <col min="3083" max="3084" width="4.5703125" style="153" customWidth="1"/>
    <col min="3085" max="3085" width="3.85546875" style="153" customWidth="1"/>
    <col min="3086" max="3086" width="8" style="153" customWidth="1"/>
    <col min="3087" max="3087" width="8.42578125" style="153" customWidth="1"/>
    <col min="3088" max="3090" width="4.5703125" style="153" customWidth="1"/>
    <col min="3091" max="3091" width="4.85546875" style="153" customWidth="1"/>
    <col min="3092" max="3092" width="9.140625" style="153" customWidth="1"/>
    <col min="3093" max="3093" width="7.85546875" style="153" customWidth="1"/>
    <col min="3094" max="3094" width="8.42578125" style="153" customWidth="1"/>
    <col min="3095" max="3095" width="4.5703125" style="153" customWidth="1"/>
    <col min="3096" max="3096" width="7.85546875" style="153" customWidth="1"/>
    <col min="3097" max="3097" width="4.28515625" style="153" customWidth="1"/>
    <col min="3098" max="3098" width="8.140625" style="153" customWidth="1"/>
    <col min="3099" max="3099" width="7.85546875" style="153" customWidth="1"/>
    <col min="3100" max="3100" width="4.5703125" style="153" customWidth="1"/>
    <col min="3101" max="3101" width="10.5703125" style="153" customWidth="1"/>
    <col min="3102" max="3102" width="9.140625" style="153" customWidth="1"/>
    <col min="3103" max="3103" width="2.5703125" style="153" customWidth="1"/>
    <col min="3104" max="3104" width="8.42578125" style="153" customWidth="1"/>
    <col min="3105" max="3105" width="9" style="153" customWidth="1"/>
    <col min="3106" max="3108" width="4.5703125" style="153" customWidth="1"/>
    <col min="3109" max="3109" width="7.140625" style="153" customWidth="1"/>
    <col min="3110" max="3110" width="8.5703125" style="153" customWidth="1"/>
    <col min="3111" max="3114" width="4.5703125" style="153" customWidth="1"/>
    <col min="3115" max="3116" width="11.5703125" style="153"/>
    <col min="3117" max="3117" width="7.140625" style="153" customWidth="1"/>
    <col min="3118" max="3118" width="7.42578125" style="153" customWidth="1"/>
    <col min="3119" max="3119" width="6.5703125" style="153" customWidth="1"/>
    <col min="3120" max="3120" width="8.140625" style="153" customWidth="1"/>
    <col min="3121" max="3121" width="1.5703125" style="153" customWidth="1"/>
    <col min="3122" max="3122" width="11.5703125" style="153"/>
    <col min="3123" max="3123" width="4.42578125" style="153" customWidth="1"/>
    <col min="3124" max="3124" width="4.85546875" style="153" customWidth="1"/>
    <col min="3125" max="3125" width="3.5703125" style="153" customWidth="1"/>
    <col min="3126" max="3126" width="4.42578125" style="153" customWidth="1"/>
    <col min="3127" max="3328" width="11.5703125" style="153"/>
    <col min="3329" max="3329" width="1.85546875" style="153" customWidth="1"/>
    <col min="3330" max="3333" width="4.5703125" style="153" customWidth="1"/>
    <col min="3334" max="3334" width="23.42578125" style="153" customWidth="1"/>
    <col min="3335" max="3335" width="13.42578125" style="153" customWidth="1"/>
    <col min="3336" max="3337" width="8.5703125" style="153" customWidth="1"/>
    <col min="3338" max="3338" width="6.140625" style="153" customWidth="1"/>
    <col min="3339" max="3340" width="4.5703125" style="153" customWidth="1"/>
    <col min="3341" max="3341" width="3.85546875" style="153" customWidth="1"/>
    <col min="3342" max="3342" width="8" style="153" customWidth="1"/>
    <col min="3343" max="3343" width="8.42578125" style="153" customWidth="1"/>
    <col min="3344" max="3346" width="4.5703125" style="153" customWidth="1"/>
    <col min="3347" max="3347" width="4.85546875" style="153" customWidth="1"/>
    <col min="3348" max="3348" width="9.140625" style="153" customWidth="1"/>
    <col min="3349" max="3349" width="7.85546875" style="153" customWidth="1"/>
    <col min="3350" max="3350" width="8.42578125" style="153" customWidth="1"/>
    <col min="3351" max="3351" width="4.5703125" style="153" customWidth="1"/>
    <col min="3352" max="3352" width="7.85546875" style="153" customWidth="1"/>
    <col min="3353" max="3353" width="4.28515625" style="153" customWidth="1"/>
    <col min="3354" max="3354" width="8.140625" style="153" customWidth="1"/>
    <col min="3355" max="3355" width="7.85546875" style="153" customWidth="1"/>
    <col min="3356" max="3356" width="4.5703125" style="153" customWidth="1"/>
    <col min="3357" max="3357" width="10.5703125" style="153" customWidth="1"/>
    <col min="3358" max="3358" width="9.140625" style="153" customWidth="1"/>
    <col min="3359" max="3359" width="2.5703125" style="153" customWidth="1"/>
    <col min="3360" max="3360" width="8.42578125" style="153" customWidth="1"/>
    <col min="3361" max="3361" width="9" style="153" customWidth="1"/>
    <col min="3362" max="3364" width="4.5703125" style="153" customWidth="1"/>
    <col min="3365" max="3365" width="7.140625" style="153" customWidth="1"/>
    <col min="3366" max="3366" width="8.5703125" style="153" customWidth="1"/>
    <col min="3367" max="3370" width="4.5703125" style="153" customWidth="1"/>
    <col min="3371" max="3372" width="11.5703125" style="153"/>
    <col min="3373" max="3373" width="7.140625" style="153" customWidth="1"/>
    <col min="3374" max="3374" width="7.42578125" style="153" customWidth="1"/>
    <col min="3375" max="3375" width="6.5703125" style="153" customWidth="1"/>
    <col min="3376" max="3376" width="8.140625" style="153" customWidth="1"/>
    <col min="3377" max="3377" width="1.5703125" style="153" customWidth="1"/>
    <col min="3378" max="3378" width="11.5703125" style="153"/>
    <col min="3379" max="3379" width="4.42578125" style="153" customWidth="1"/>
    <col min="3380" max="3380" width="4.85546875" style="153" customWidth="1"/>
    <col min="3381" max="3381" width="3.5703125" style="153" customWidth="1"/>
    <col min="3382" max="3382" width="4.42578125" style="153" customWidth="1"/>
    <col min="3383" max="3584" width="11.5703125" style="153"/>
    <col min="3585" max="3585" width="1.85546875" style="153" customWidth="1"/>
    <col min="3586" max="3589" width="4.5703125" style="153" customWidth="1"/>
    <col min="3590" max="3590" width="23.42578125" style="153" customWidth="1"/>
    <col min="3591" max="3591" width="13.42578125" style="153" customWidth="1"/>
    <col min="3592" max="3593" width="8.5703125" style="153" customWidth="1"/>
    <col min="3594" max="3594" width="6.140625" style="153" customWidth="1"/>
    <col min="3595" max="3596" width="4.5703125" style="153" customWidth="1"/>
    <col min="3597" max="3597" width="3.85546875" style="153" customWidth="1"/>
    <col min="3598" max="3598" width="8" style="153" customWidth="1"/>
    <col min="3599" max="3599" width="8.42578125" style="153" customWidth="1"/>
    <col min="3600" max="3602" width="4.5703125" style="153" customWidth="1"/>
    <col min="3603" max="3603" width="4.85546875" style="153" customWidth="1"/>
    <col min="3604" max="3604" width="9.140625" style="153" customWidth="1"/>
    <col min="3605" max="3605" width="7.85546875" style="153" customWidth="1"/>
    <col min="3606" max="3606" width="8.42578125" style="153" customWidth="1"/>
    <col min="3607" max="3607" width="4.5703125" style="153" customWidth="1"/>
    <col min="3608" max="3608" width="7.85546875" style="153" customWidth="1"/>
    <col min="3609" max="3609" width="4.28515625" style="153" customWidth="1"/>
    <col min="3610" max="3610" width="8.140625" style="153" customWidth="1"/>
    <col min="3611" max="3611" width="7.85546875" style="153" customWidth="1"/>
    <col min="3612" max="3612" width="4.5703125" style="153" customWidth="1"/>
    <col min="3613" max="3613" width="10.5703125" style="153" customWidth="1"/>
    <col min="3614" max="3614" width="9.140625" style="153" customWidth="1"/>
    <col min="3615" max="3615" width="2.5703125" style="153" customWidth="1"/>
    <col min="3616" max="3616" width="8.42578125" style="153" customWidth="1"/>
    <col min="3617" max="3617" width="9" style="153" customWidth="1"/>
    <col min="3618" max="3620" width="4.5703125" style="153" customWidth="1"/>
    <col min="3621" max="3621" width="7.140625" style="153" customWidth="1"/>
    <col min="3622" max="3622" width="8.5703125" style="153" customWidth="1"/>
    <col min="3623" max="3626" width="4.5703125" style="153" customWidth="1"/>
    <col min="3627" max="3628" width="11.5703125" style="153"/>
    <col min="3629" max="3629" width="7.140625" style="153" customWidth="1"/>
    <col min="3630" max="3630" width="7.42578125" style="153" customWidth="1"/>
    <col min="3631" max="3631" width="6.5703125" style="153" customWidth="1"/>
    <col min="3632" max="3632" width="8.140625" style="153" customWidth="1"/>
    <col min="3633" max="3633" width="1.5703125" style="153" customWidth="1"/>
    <col min="3634" max="3634" width="11.5703125" style="153"/>
    <col min="3635" max="3635" width="4.42578125" style="153" customWidth="1"/>
    <col min="3636" max="3636" width="4.85546875" style="153" customWidth="1"/>
    <col min="3637" max="3637" width="3.5703125" style="153" customWidth="1"/>
    <col min="3638" max="3638" width="4.42578125" style="153" customWidth="1"/>
    <col min="3639" max="3840" width="11.5703125" style="153"/>
    <col min="3841" max="3841" width="1.85546875" style="153" customWidth="1"/>
    <col min="3842" max="3845" width="4.5703125" style="153" customWidth="1"/>
    <col min="3846" max="3846" width="23.42578125" style="153" customWidth="1"/>
    <col min="3847" max="3847" width="13.42578125" style="153" customWidth="1"/>
    <col min="3848" max="3849" width="8.5703125" style="153" customWidth="1"/>
    <col min="3850" max="3850" width="6.140625" style="153" customWidth="1"/>
    <col min="3851" max="3852" width="4.5703125" style="153" customWidth="1"/>
    <col min="3853" max="3853" width="3.85546875" style="153" customWidth="1"/>
    <col min="3854" max="3854" width="8" style="153" customWidth="1"/>
    <col min="3855" max="3855" width="8.42578125" style="153" customWidth="1"/>
    <col min="3856" max="3858" width="4.5703125" style="153" customWidth="1"/>
    <col min="3859" max="3859" width="4.85546875" style="153" customWidth="1"/>
    <col min="3860" max="3860" width="9.140625" style="153" customWidth="1"/>
    <col min="3861" max="3861" width="7.85546875" style="153" customWidth="1"/>
    <col min="3862" max="3862" width="8.42578125" style="153" customWidth="1"/>
    <col min="3863" max="3863" width="4.5703125" style="153" customWidth="1"/>
    <col min="3864" max="3864" width="7.85546875" style="153" customWidth="1"/>
    <col min="3865" max="3865" width="4.28515625" style="153" customWidth="1"/>
    <col min="3866" max="3866" width="8.140625" style="153" customWidth="1"/>
    <col min="3867" max="3867" width="7.85546875" style="153" customWidth="1"/>
    <col min="3868" max="3868" width="4.5703125" style="153" customWidth="1"/>
    <col min="3869" max="3869" width="10.5703125" style="153" customWidth="1"/>
    <col min="3870" max="3870" width="9.140625" style="153" customWidth="1"/>
    <col min="3871" max="3871" width="2.5703125" style="153" customWidth="1"/>
    <col min="3872" max="3872" width="8.42578125" style="153" customWidth="1"/>
    <col min="3873" max="3873" width="9" style="153" customWidth="1"/>
    <col min="3874" max="3876" width="4.5703125" style="153" customWidth="1"/>
    <col min="3877" max="3877" width="7.140625" style="153" customWidth="1"/>
    <col min="3878" max="3878" width="8.5703125" style="153" customWidth="1"/>
    <col min="3879" max="3882" width="4.5703125" style="153" customWidth="1"/>
    <col min="3883" max="3884" width="11.5703125" style="153"/>
    <col min="3885" max="3885" width="7.140625" style="153" customWidth="1"/>
    <col min="3886" max="3886" width="7.42578125" style="153" customWidth="1"/>
    <col min="3887" max="3887" width="6.5703125" style="153" customWidth="1"/>
    <col min="3888" max="3888" width="8.140625" style="153" customWidth="1"/>
    <col min="3889" max="3889" width="1.5703125" style="153" customWidth="1"/>
    <col min="3890" max="3890" width="11.5703125" style="153"/>
    <col min="3891" max="3891" width="4.42578125" style="153" customWidth="1"/>
    <col min="3892" max="3892" width="4.85546875" style="153" customWidth="1"/>
    <col min="3893" max="3893" width="3.5703125" style="153" customWidth="1"/>
    <col min="3894" max="3894" width="4.42578125" style="153" customWidth="1"/>
    <col min="3895" max="4096" width="11.5703125" style="153"/>
    <col min="4097" max="4097" width="1.85546875" style="153" customWidth="1"/>
    <col min="4098" max="4101" width="4.5703125" style="153" customWidth="1"/>
    <col min="4102" max="4102" width="23.42578125" style="153" customWidth="1"/>
    <col min="4103" max="4103" width="13.42578125" style="153" customWidth="1"/>
    <col min="4104" max="4105" width="8.5703125" style="153" customWidth="1"/>
    <col min="4106" max="4106" width="6.140625" style="153" customWidth="1"/>
    <col min="4107" max="4108" width="4.5703125" style="153" customWidth="1"/>
    <col min="4109" max="4109" width="3.85546875" style="153" customWidth="1"/>
    <col min="4110" max="4110" width="8" style="153" customWidth="1"/>
    <col min="4111" max="4111" width="8.42578125" style="153" customWidth="1"/>
    <col min="4112" max="4114" width="4.5703125" style="153" customWidth="1"/>
    <col min="4115" max="4115" width="4.85546875" style="153" customWidth="1"/>
    <col min="4116" max="4116" width="9.140625" style="153" customWidth="1"/>
    <col min="4117" max="4117" width="7.85546875" style="153" customWidth="1"/>
    <col min="4118" max="4118" width="8.42578125" style="153" customWidth="1"/>
    <col min="4119" max="4119" width="4.5703125" style="153" customWidth="1"/>
    <col min="4120" max="4120" width="7.85546875" style="153" customWidth="1"/>
    <col min="4121" max="4121" width="4.28515625" style="153" customWidth="1"/>
    <col min="4122" max="4122" width="8.140625" style="153" customWidth="1"/>
    <col min="4123" max="4123" width="7.85546875" style="153" customWidth="1"/>
    <col min="4124" max="4124" width="4.5703125" style="153" customWidth="1"/>
    <col min="4125" max="4125" width="10.5703125" style="153" customWidth="1"/>
    <col min="4126" max="4126" width="9.140625" style="153" customWidth="1"/>
    <col min="4127" max="4127" width="2.5703125" style="153" customWidth="1"/>
    <col min="4128" max="4128" width="8.42578125" style="153" customWidth="1"/>
    <col min="4129" max="4129" width="9" style="153" customWidth="1"/>
    <col min="4130" max="4132" width="4.5703125" style="153" customWidth="1"/>
    <col min="4133" max="4133" width="7.140625" style="153" customWidth="1"/>
    <col min="4134" max="4134" width="8.5703125" style="153" customWidth="1"/>
    <col min="4135" max="4138" width="4.5703125" style="153" customWidth="1"/>
    <col min="4139" max="4140" width="11.5703125" style="153"/>
    <col min="4141" max="4141" width="7.140625" style="153" customWidth="1"/>
    <col min="4142" max="4142" width="7.42578125" style="153" customWidth="1"/>
    <col min="4143" max="4143" width="6.5703125" style="153" customWidth="1"/>
    <col min="4144" max="4144" width="8.140625" style="153" customWidth="1"/>
    <col min="4145" max="4145" width="1.5703125" style="153" customWidth="1"/>
    <col min="4146" max="4146" width="11.5703125" style="153"/>
    <col min="4147" max="4147" width="4.42578125" style="153" customWidth="1"/>
    <col min="4148" max="4148" width="4.85546875" style="153" customWidth="1"/>
    <col min="4149" max="4149" width="3.5703125" style="153" customWidth="1"/>
    <col min="4150" max="4150" width="4.42578125" style="153" customWidth="1"/>
    <col min="4151" max="4352" width="11.5703125" style="153"/>
    <col min="4353" max="4353" width="1.85546875" style="153" customWidth="1"/>
    <col min="4354" max="4357" width="4.5703125" style="153" customWidth="1"/>
    <col min="4358" max="4358" width="23.42578125" style="153" customWidth="1"/>
    <col min="4359" max="4359" width="13.42578125" style="153" customWidth="1"/>
    <col min="4360" max="4361" width="8.5703125" style="153" customWidth="1"/>
    <col min="4362" max="4362" width="6.140625" style="153" customWidth="1"/>
    <col min="4363" max="4364" width="4.5703125" style="153" customWidth="1"/>
    <col min="4365" max="4365" width="3.85546875" style="153" customWidth="1"/>
    <col min="4366" max="4366" width="8" style="153" customWidth="1"/>
    <col min="4367" max="4367" width="8.42578125" style="153" customWidth="1"/>
    <col min="4368" max="4370" width="4.5703125" style="153" customWidth="1"/>
    <col min="4371" max="4371" width="4.85546875" style="153" customWidth="1"/>
    <col min="4372" max="4372" width="9.140625" style="153" customWidth="1"/>
    <col min="4373" max="4373" width="7.85546875" style="153" customWidth="1"/>
    <col min="4374" max="4374" width="8.42578125" style="153" customWidth="1"/>
    <col min="4375" max="4375" width="4.5703125" style="153" customWidth="1"/>
    <col min="4376" max="4376" width="7.85546875" style="153" customWidth="1"/>
    <col min="4377" max="4377" width="4.28515625" style="153" customWidth="1"/>
    <col min="4378" max="4378" width="8.140625" style="153" customWidth="1"/>
    <col min="4379" max="4379" width="7.85546875" style="153" customWidth="1"/>
    <col min="4380" max="4380" width="4.5703125" style="153" customWidth="1"/>
    <col min="4381" max="4381" width="10.5703125" style="153" customWidth="1"/>
    <col min="4382" max="4382" width="9.140625" style="153" customWidth="1"/>
    <col min="4383" max="4383" width="2.5703125" style="153" customWidth="1"/>
    <col min="4384" max="4384" width="8.42578125" style="153" customWidth="1"/>
    <col min="4385" max="4385" width="9" style="153" customWidth="1"/>
    <col min="4386" max="4388" width="4.5703125" style="153" customWidth="1"/>
    <col min="4389" max="4389" width="7.140625" style="153" customWidth="1"/>
    <col min="4390" max="4390" width="8.5703125" style="153" customWidth="1"/>
    <col min="4391" max="4394" width="4.5703125" style="153" customWidth="1"/>
    <col min="4395" max="4396" width="11.5703125" style="153"/>
    <col min="4397" max="4397" width="7.140625" style="153" customWidth="1"/>
    <col min="4398" max="4398" width="7.42578125" style="153" customWidth="1"/>
    <col min="4399" max="4399" width="6.5703125" style="153" customWidth="1"/>
    <col min="4400" max="4400" width="8.140625" style="153" customWidth="1"/>
    <col min="4401" max="4401" width="1.5703125" style="153" customWidth="1"/>
    <col min="4402" max="4402" width="11.5703125" style="153"/>
    <col min="4403" max="4403" width="4.42578125" style="153" customWidth="1"/>
    <col min="4404" max="4404" width="4.85546875" style="153" customWidth="1"/>
    <col min="4405" max="4405" width="3.5703125" style="153" customWidth="1"/>
    <col min="4406" max="4406" width="4.42578125" style="153" customWidth="1"/>
    <col min="4407" max="4608" width="11.5703125" style="153"/>
    <col min="4609" max="4609" width="1.85546875" style="153" customWidth="1"/>
    <col min="4610" max="4613" width="4.5703125" style="153" customWidth="1"/>
    <col min="4614" max="4614" width="23.42578125" style="153" customWidth="1"/>
    <col min="4615" max="4615" width="13.42578125" style="153" customWidth="1"/>
    <col min="4616" max="4617" width="8.5703125" style="153" customWidth="1"/>
    <col min="4618" max="4618" width="6.140625" style="153" customWidth="1"/>
    <col min="4619" max="4620" width="4.5703125" style="153" customWidth="1"/>
    <col min="4621" max="4621" width="3.85546875" style="153" customWidth="1"/>
    <col min="4622" max="4622" width="8" style="153" customWidth="1"/>
    <col min="4623" max="4623" width="8.42578125" style="153" customWidth="1"/>
    <col min="4624" max="4626" width="4.5703125" style="153" customWidth="1"/>
    <col min="4627" max="4627" width="4.85546875" style="153" customWidth="1"/>
    <col min="4628" max="4628" width="9.140625" style="153" customWidth="1"/>
    <col min="4629" max="4629" width="7.85546875" style="153" customWidth="1"/>
    <col min="4630" max="4630" width="8.42578125" style="153" customWidth="1"/>
    <col min="4631" max="4631" width="4.5703125" style="153" customWidth="1"/>
    <col min="4632" max="4632" width="7.85546875" style="153" customWidth="1"/>
    <col min="4633" max="4633" width="4.28515625" style="153" customWidth="1"/>
    <col min="4634" max="4634" width="8.140625" style="153" customWidth="1"/>
    <col min="4635" max="4635" width="7.85546875" style="153" customWidth="1"/>
    <col min="4636" max="4636" width="4.5703125" style="153" customWidth="1"/>
    <col min="4637" max="4637" width="10.5703125" style="153" customWidth="1"/>
    <col min="4638" max="4638" width="9.140625" style="153" customWidth="1"/>
    <col min="4639" max="4639" width="2.5703125" style="153" customWidth="1"/>
    <col min="4640" max="4640" width="8.42578125" style="153" customWidth="1"/>
    <col min="4641" max="4641" width="9" style="153" customWidth="1"/>
    <col min="4642" max="4644" width="4.5703125" style="153" customWidth="1"/>
    <col min="4645" max="4645" width="7.140625" style="153" customWidth="1"/>
    <col min="4646" max="4646" width="8.5703125" style="153" customWidth="1"/>
    <col min="4647" max="4650" width="4.5703125" style="153" customWidth="1"/>
    <col min="4651" max="4652" width="11.5703125" style="153"/>
    <col min="4653" max="4653" width="7.140625" style="153" customWidth="1"/>
    <col min="4654" max="4654" width="7.42578125" style="153" customWidth="1"/>
    <col min="4655" max="4655" width="6.5703125" style="153" customWidth="1"/>
    <col min="4656" max="4656" width="8.140625" style="153" customWidth="1"/>
    <col min="4657" max="4657" width="1.5703125" style="153" customWidth="1"/>
    <col min="4658" max="4658" width="11.5703125" style="153"/>
    <col min="4659" max="4659" width="4.42578125" style="153" customWidth="1"/>
    <col min="4660" max="4660" width="4.85546875" style="153" customWidth="1"/>
    <col min="4661" max="4661" width="3.5703125" style="153" customWidth="1"/>
    <col min="4662" max="4662" width="4.42578125" style="153" customWidth="1"/>
    <col min="4663" max="4864" width="11.5703125" style="153"/>
    <col min="4865" max="4865" width="1.85546875" style="153" customWidth="1"/>
    <col min="4866" max="4869" width="4.5703125" style="153" customWidth="1"/>
    <col min="4870" max="4870" width="23.42578125" style="153" customWidth="1"/>
    <col min="4871" max="4871" width="13.42578125" style="153" customWidth="1"/>
    <col min="4872" max="4873" width="8.5703125" style="153" customWidth="1"/>
    <col min="4874" max="4874" width="6.140625" style="153" customWidth="1"/>
    <col min="4875" max="4876" width="4.5703125" style="153" customWidth="1"/>
    <col min="4877" max="4877" width="3.85546875" style="153" customWidth="1"/>
    <col min="4878" max="4878" width="8" style="153" customWidth="1"/>
    <col min="4879" max="4879" width="8.42578125" style="153" customWidth="1"/>
    <col min="4880" max="4882" width="4.5703125" style="153" customWidth="1"/>
    <col min="4883" max="4883" width="4.85546875" style="153" customWidth="1"/>
    <col min="4884" max="4884" width="9.140625" style="153" customWidth="1"/>
    <col min="4885" max="4885" width="7.85546875" style="153" customWidth="1"/>
    <col min="4886" max="4886" width="8.42578125" style="153" customWidth="1"/>
    <col min="4887" max="4887" width="4.5703125" style="153" customWidth="1"/>
    <col min="4888" max="4888" width="7.85546875" style="153" customWidth="1"/>
    <col min="4889" max="4889" width="4.28515625" style="153" customWidth="1"/>
    <col min="4890" max="4890" width="8.140625" style="153" customWidth="1"/>
    <col min="4891" max="4891" width="7.85546875" style="153" customWidth="1"/>
    <col min="4892" max="4892" width="4.5703125" style="153" customWidth="1"/>
    <col min="4893" max="4893" width="10.5703125" style="153" customWidth="1"/>
    <col min="4894" max="4894" width="9.140625" style="153" customWidth="1"/>
    <col min="4895" max="4895" width="2.5703125" style="153" customWidth="1"/>
    <col min="4896" max="4896" width="8.42578125" style="153" customWidth="1"/>
    <col min="4897" max="4897" width="9" style="153" customWidth="1"/>
    <col min="4898" max="4900" width="4.5703125" style="153" customWidth="1"/>
    <col min="4901" max="4901" width="7.140625" style="153" customWidth="1"/>
    <col min="4902" max="4902" width="8.5703125" style="153" customWidth="1"/>
    <col min="4903" max="4906" width="4.5703125" style="153" customWidth="1"/>
    <col min="4907" max="4908" width="11.5703125" style="153"/>
    <col min="4909" max="4909" width="7.140625" style="153" customWidth="1"/>
    <col min="4910" max="4910" width="7.42578125" style="153" customWidth="1"/>
    <col min="4911" max="4911" width="6.5703125" style="153" customWidth="1"/>
    <col min="4912" max="4912" width="8.140625" style="153" customWidth="1"/>
    <col min="4913" max="4913" width="1.5703125" style="153" customWidth="1"/>
    <col min="4914" max="4914" width="11.5703125" style="153"/>
    <col min="4915" max="4915" width="4.42578125" style="153" customWidth="1"/>
    <col min="4916" max="4916" width="4.85546875" style="153" customWidth="1"/>
    <col min="4917" max="4917" width="3.5703125" style="153" customWidth="1"/>
    <col min="4918" max="4918" width="4.42578125" style="153" customWidth="1"/>
    <col min="4919" max="5120" width="11.5703125" style="153"/>
    <col min="5121" max="5121" width="1.85546875" style="153" customWidth="1"/>
    <col min="5122" max="5125" width="4.5703125" style="153" customWidth="1"/>
    <col min="5126" max="5126" width="23.42578125" style="153" customWidth="1"/>
    <col min="5127" max="5127" width="13.42578125" style="153" customWidth="1"/>
    <col min="5128" max="5129" width="8.5703125" style="153" customWidth="1"/>
    <col min="5130" max="5130" width="6.140625" style="153" customWidth="1"/>
    <col min="5131" max="5132" width="4.5703125" style="153" customWidth="1"/>
    <col min="5133" max="5133" width="3.85546875" style="153" customWidth="1"/>
    <col min="5134" max="5134" width="8" style="153" customWidth="1"/>
    <col min="5135" max="5135" width="8.42578125" style="153" customWidth="1"/>
    <col min="5136" max="5138" width="4.5703125" style="153" customWidth="1"/>
    <col min="5139" max="5139" width="4.85546875" style="153" customWidth="1"/>
    <col min="5140" max="5140" width="9.140625" style="153" customWidth="1"/>
    <col min="5141" max="5141" width="7.85546875" style="153" customWidth="1"/>
    <col min="5142" max="5142" width="8.42578125" style="153" customWidth="1"/>
    <col min="5143" max="5143" width="4.5703125" style="153" customWidth="1"/>
    <col min="5144" max="5144" width="7.85546875" style="153" customWidth="1"/>
    <col min="5145" max="5145" width="4.28515625" style="153" customWidth="1"/>
    <col min="5146" max="5146" width="8.140625" style="153" customWidth="1"/>
    <col min="5147" max="5147" width="7.85546875" style="153" customWidth="1"/>
    <col min="5148" max="5148" width="4.5703125" style="153" customWidth="1"/>
    <col min="5149" max="5149" width="10.5703125" style="153" customWidth="1"/>
    <col min="5150" max="5150" width="9.140625" style="153" customWidth="1"/>
    <col min="5151" max="5151" width="2.5703125" style="153" customWidth="1"/>
    <col min="5152" max="5152" width="8.42578125" style="153" customWidth="1"/>
    <col min="5153" max="5153" width="9" style="153" customWidth="1"/>
    <col min="5154" max="5156" width="4.5703125" style="153" customWidth="1"/>
    <col min="5157" max="5157" width="7.140625" style="153" customWidth="1"/>
    <col min="5158" max="5158" width="8.5703125" style="153" customWidth="1"/>
    <col min="5159" max="5162" width="4.5703125" style="153" customWidth="1"/>
    <col min="5163" max="5164" width="11.5703125" style="153"/>
    <col min="5165" max="5165" width="7.140625" style="153" customWidth="1"/>
    <col min="5166" max="5166" width="7.42578125" style="153" customWidth="1"/>
    <col min="5167" max="5167" width="6.5703125" style="153" customWidth="1"/>
    <col min="5168" max="5168" width="8.140625" style="153" customWidth="1"/>
    <col min="5169" max="5169" width="1.5703125" style="153" customWidth="1"/>
    <col min="5170" max="5170" width="11.5703125" style="153"/>
    <col min="5171" max="5171" width="4.42578125" style="153" customWidth="1"/>
    <col min="5172" max="5172" width="4.85546875" style="153" customWidth="1"/>
    <col min="5173" max="5173" width="3.5703125" style="153" customWidth="1"/>
    <col min="5174" max="5174" width="4.42578125" style="153" customWidth="1"/>
    <col min="5175" max="5376" width="11.5703125" style="153"/>
    <col min="5377" max="5377" width="1.85546875" style="153" customWidth="1"/>
    <col min="5378" max="5381" width="4.5703125" style="153" customWidth="1"/>
    <col min="5382" max="5382" width="23.42578125" style="153" customWidth="1"/>
    <col min="5383" max="5383" width="13.42578125" style="153" customWidth="1"/>
    <col min="5384" max="5385" width="8.5703125" style="153" customWidth="1"/>
    <col min="5386" max="5386" width="6.140625" style="153" customWidth="1"/>
    <col min="5387" max="5388" width="4.5703125" style="153" customWidth="1"/>
    <col min="5389" max="5389" width="3.85546875" style="153" customWidth="1"/>
    <col min="5390" max="5390" width="8" style="153" customWidth="1"/>
    <col min="5391" max="5391" width="8.42578125" style="153" customWidth="1"/>
    <col min="5392" max="5394" width="4.5703125" style="153" customWidth="1"/>
    <col min="5395" max="5395" width="4.85546875" style="153" customWidth="1"/>
    <col min="5396" max="5396" width="9.140625" style="153" customWidth="1"/>
    <col min="5397" max="5397" width="7.85546875" style="153" customWidth="1"/>
    <col min="5398" max="5398" width="8.42578125" style="153" customWidth="1"/>
    <col min="5399" max="5399" width="4.5703125" style="153" customWidth="1"/>
    <col min="5400" max="5400" width="7.85546875" style="153" customWidth="1"/>
    <col min="5401" max="5401" width="4.28515625" style="153" customWidth="1"/>
    <col min="5402" max="5402" width="8.140625" style="153" customWidth="1"/>
    <col min="5403" max="5403" width="7.85546875" style="153" customWidth="1"/>
    <col min="5404" max="5404" width="4.5703125" style="153" customWidth="1"/>
    <col min="5405" max="5405" width="10.5703125" style="153" customWidth="1"/>
    <col min="5406" max="5406" width="9.140625" style="153" customWidth="1"/>
    <col min="5407" max="5407" width="2.5703125" style="153" customWidth="1"/>
    <col min="5408" max="5408" width="8.42578125" style="153" customWidth="1"/>
    <col min="5409" max="5409" width="9" style="153" customWidth="1"/>
    <col min="5410" max="5412" width="4.5703125" style="153" customWidth="1"/>
    <col min="5413" max="5413" width="7.140625" style="153" customWidth="1"/>
    <col min="5414" max="5414" width="8.5703125" style="153" customWidth="1"/>
    <col min="5415" max="5418" width="4.5703125" style="153" customWidth="1"/>
    <col min="5419" max="5420" width="11.5703125" style="153"/>
    <col min="5421" max="5421" width="7.140625" style="153" customWidth="1"/>
    <col min="5422" max="5422" width="7.42578125" style="153" customWidth="1"/>
    <col min="5423" max="5423" width="6.5703125" style="153" customWidth="1"/>
    <col min="5424" max="5424" width="8.140625" style="153" customWidth="1"/>
    <col min="5425" max="5425" width="1.5703125" style="153" customWidth="1"/>
    <col min="5426" max="5426" width="11.5703125" style="153"/>
    <col min="5427" max="5427" width="4.42578125" style="153" customWidth="1"/>
    <col min="5428" max="5428" width="4.85546875" style="153" customWidth="1"/>
    <col min="5429" max="5429" width="3.5703125" style="153" customWidth="1"/>
    <col min="5430" max="5430" width="4.42578125" style="153" customWidth="1"/>
    <col min="5431" max="5632" width="11.5703125" style="153"/>
    <col min="5633" max="5633" width="1.85546875" style="153" customWidth="1"/>
    <col min="5634" max="5637" width="4.5703125" style="153" customWidth="1"/>
    <col min="5638" max="5638" width="23.42578125" style="153" customWidth="1"/>
    <col min="5639" max="5639" width="13.42578125" style="153" customWidth="1"/>
    <col min="5640" max="5641" width="8.5703125" style="153" customWidth="1"/>
    <col min="5642" max="5642" width="6.140625" style="153" customWidth="1"/>
    <col min="5643" max="5644" width="4.5703125" style="153" customWidth="1"/>
    <col min="5645" max="5645" width="3.85546875" style="153" customWidth="1"/>
    <col min="5646" max="5646" width="8" style="153" customWidth="1"/>
    <col min="5647" max="5647" width="8.42578125" style="153" customWidth="1"/>
    <col min="5648" max="5650" width="4.5703125" style="153" customWidth="1"/>
    <col min="5651" max="5651" width="4.85546875" style="153" customWidth="1"/>
    <col min="5652" max="5652" width="9.140625" style="153" customWidth="1"/>
    <col min="5653" max="5653" width="7.85546875" style="153" customWidth="1"/>
    <col min="5654" max="5654" width="8.42578125" style="153" customWidth="1"/>
    <col min="5655" max="5655" width="4.5703125" style="153" customWidth="1"/>
    <col min="5656" max="5656" width="7.85546875" style="153" customWidth="1"/>
    <col min="5657" max="5657" width="4.28515625" style="153" customWidth="1"/>
    <col min="5658" max="5658" width="8.140625" style="153" customWidth="1"/>
    <col min="5659" max="5659" width="7.85546875" style="153" customWidth="1"/>
    <col min="5660" max="5660" width="4.5703125" style="153" customWidth="1"/>
    <col min="5661" max="5661" width="10.5703125" style="153" customWidth="1"/>
    <col min="5662" max="5662" width="9.140625" style="153" customWidth="1"/>
    <col min="5663" max="5663" width="2.5703125" style="153" customWidth="1"/>
    <col min="5664" max="5664" width="8.42578125" style="153" customWidth="1"/>
    <col min="5665" max="5665" width="9" style="153" customWidth="1"/>
    <col min="5666" max="5668" width="4.5703125" style="153" customWidth="1"/>
    <col min="5669" max="5669" width="7.140625" style="153" customWidth="1"/>
    <col min="5670" max="5670" width="8.5703125" style="153" customWidth="1"/>
    <col min="5671" max="5674" width="4.5703125" style="153" customWidth="1"/>
    <col min="5675" max="5676" width="11.5703125" style="153"/>
    <col min="5677" max="5677" width="7.140625" style="153" customWidth="1"/>
    <col min="5678" max="5678" width="7.42578125" style="153" customWidth="1"/>
    <col min="5679" max="5679" width="6.5703125" style="153" customWidth="1"/>
    <col min="5680" max="5680" width="8.140625" style="153" customWidth="1"/>
    <col min="5681" max="5681" width="1.5703125" style="153" customWidth="1"/>
    <col min="5682" max="5682" width="11.5703125" style="153"/>
    <col min="5683" max="5683" width="4.42578125" style="153" customWidth="1"/>
    <col min="5684" max="5684" width="4.85546875" style="153" customWidth="1"/>
    <col min="5685" max="5685" width="3.5703125" style="153" customWidth="1"/>
    <col min="5686" max="5686" width="4.42578125" style="153" customWidth="1"/>
    <col min="5687" max="5888" width="11.5703125" style="153"/>
    <col min="5889" max="5889" width="1.85546875" style="153" customWidth="1"/>
    <col min="5890" max="5893" width="4.5703125" style="153" customWidth="1"/>
    <col min="5894" max="5894" width="23.42578125" style="153" customWidth="1"/>
    <col min="5895" max="5895" width="13.42578125" style="153" customWidth="1"/>
    <col min="5896" max="5897" width="8.5703125" style="153" customWidth="1"/>
    <col min="5898" max="5898" width="6.140625" style="153" customWidth="1"/>
    <col min="5899" max="5900" width="4.5703125" style="153" customWidth="1"/>
    <col min="5901" max="5901" width="3.85546875" style="153" customWidth="1"/>
    <col min="5902" max="5902" width="8" style="153" customWidth="1"/>
    <col min="5903" max="5903" width="8.42578125" style="153" customWidth="1"/>
    <col min="5904" max="5906" width="4.5703125" style="153" customWidth="1"/>
    <col min="5907" max="5907" width="4.85546875" style="153" customWidth="1"/>
    <col min="5908" max="5908" width="9.140625" style="153" customWidth="1"/>
    <col min="5909" max="5909" width="7.85546875" style="153" customWidth="1"/>
    <col min="5910" max="5910" width="8.42578125" style="153" customWidth="1"/>
    <col min="5911" max="5911" width="4.5703125" style="153" customWidth="1"/>
    <col min="5912" max="5912" width="7.85546875" style="153" customWidth="1"/>
    <col min="5913" max="5913" width="4.28515625" style="153" customWidth="1"/>
    <col min="5914" max="5914" width="8.140625" style="153" customWidth="1"/>
    <col min="5915" max="5915" width="7.85546875" style="153" customWidth="1"/>
    <col min="5916" max="5916" width="4.5703125" style="153" customWidth="1"/>
    <col min="5917" max="5917" width="10.5703125" style="153" customWidth="1"/>
    <col min="5918" max="5918" width="9.140625" style="153" customWidth="1"/>
    <col min="5919" max="5919" width="2.5703125" style="153" customWidth="1"/>
    <col min="5920" max="5920" width="8.42578125" style="153" customWidth="1"/>
    <col min="5921" max="5921" width="9" style="153" customWidth="1"/>
    <col min="5922" max="5924" width="4.5703125" style="153" customWidth="1"/>
    <col min="5925" max="5925" width="7.140625" style="153" customWidth="1"/>
    <col min="5926" max="5926" width="8.5703125" style="153" customWidth="1"/>
    <col min="5927" max="5930" width="4.5703125" style="153" customWidth="1"/>
    <col min="5931" max="5932" width="11.5703125" style="153"/>
    <col min="5933" max="5933" width="7.140625" style="153" customWidth="1"/>
    <col min="5934" max="5934" width="7.42578125" style="153" customWidth="1"/>
    <col min="5935" max="5935" width="6.5703125" style="153" customWidth="1"/>
    <col min="5936" max="5936" width="8.140625" style="153" customWidth="1"/>
    <col min="5937" max="5937" width="1.5703125" style="153" customWidth="1"/>
    <col min="5938" max="5938" width="11.5703125" style="153"/>
    <col min="5939" max="5939" width="4.42578125" style="153" customWidth="1"/>
    <col min="5940" max="5940" width="4.85546875" style="153" customWidth="1"/>
    <col min="5941" max="5941" width="3.5703125" style="153" customWidth="1"/>
    <col min="5942" max="5942" width="4.42578125" style="153" customWidth="1"/>
    <col min="5943" max="6144" width="11.5703125" style="153"/>
    <col min="6145" max="6145" width="1.85546875" style="153" customWidth="1"/>
    <col min="6146" max="6149" width="4.5703125" style="153" customWidth="1"/>
    <col min="6150" max="6150" width="23.42578125" style="153" customWidth="1"/>
    <col min="6151" max="6151" width="13.42578125" style="153" customWidth="1"/>
    <col min="6152" max="6153" width="8.5703125" style="153" customWidth="1"/>
    <col min="6154" max="6154" width="6.140625" style="153" customWidth="1"/>
    <col min="6155" max="6156" width="4.5703125" style="153" customWidth="1"/>
    <col min="6157" max="6157" width="3.85546875" style="153" customWidth="1"/>
    <col min="6158" max="6158" width="8" style="153" customWidth="1"/>
    <col min="6159" max="6159" width="8.42578125" style="153" customWidth="1"/>
    <col min="6160" max="6162" width="4.5703125" style="153" customWidth="1"/>
    <col min="6163" max="6163" width="4.85546875" style="153" customWidth="1"/>
    <col min="6164" max="6164" width="9.140625" style="153" customWidth="1"/>
    <col min="6165" max="6165" width="7.85546875" style="153" customWidth="1"/>
    <col min="6166" max="6166" width="8.42578125" style="153" customWidth="1"/>
    <col min="6167" max="6167" width="4.5703125" style="153" customWidth="1"/>
    <col min="6168" max="6168" width="7.85546875" style="153" customWidth="1"/>
    <col min="6169" max="6169" width="4.28515625" style="153" customWidth="1"/>
    <col min="6170" max="6170" width="8.140625" style="153" customWidth="1"/>
    <col min="6171" max="6171" width="7.85546875" style="153" customWidth="1"/>
    <col min="6172" max="6172" width="4.5703125" style="153" customWidth="1"/>
    <col min="6173" max="6173" width="10.5703125" style="153" customWidth="1"/>
    <col min="6174" max="6174" width="9.140625" style="153" customWidth="1"/>
    <col min="6175" max="6175" width="2.5703125" style="153" customWidth="1"/>
    <col min="6176" max="6176" width="8.42578125" style="153" customWidth="1"/>
    <col min="6177" max="6177" width="9" style="153" customWidth="1"/>
    <col min="6178" max="6180" width="4.5703125" style="153" customWidth="1"/>
    <col min="6181" max="6181" width="7.140625" style="153" customWidth="1"/>
    <col min="6182" max="6182" width="8.5703125" style="153" customWidth="1"/>
    <col min="6183" max="6186" width="4.5703125" style="153" customWidth="1"/>
    <col min="6187" max="6188" width="11.5703125" style="153"/>
    <col min="6189" max="6189" width="7.140625" style="153" customWidth="1"/>
    <col min="6190" max="6190" width="7.42578125" style="153" customWidth="1"/>
    <col min="6191" max="6191" width="6.5703125" style="153" customWidth="1"/>
    <col min="6192" max="6192" width="8.140625" style="153" customWidth="1"/>
    <col min="6193" max="6193" width="1.5703125" style="153" customWidth="1"/>
    <col min="6194" max="6194" width="11.5703125" style="153"/>
    <col min="6195" max="6195" width="4.42578125" style="153" customWidth="1"/>
    <col min="6196" max="6196" width="4.85546875" style="153" customWidth="1"/>
    <col min="6197" max="6197" width="3.5703125" style="153" customWidth="1"/>
    <col min="6198" max="6198" width="4.42578125" style="153" customWidth="1"/>
    <col min="6199" max="6400" width="11.5703125" style="153"/>
    <col min="6401" max="6401" width="1.85546875" style="153" customWidth="1"/>
    <col min="6402" max="6405" width="4.5703125" style="153" customWidth="1"/>
    <col min="6406" max="6406" width="23.42578125" style="153" customWidth="1"/>
    <col min="6407" max="6407" width="13.42578125" style="153" customWidth="1"/>
    <col min="6408" max="6409" width="8.5703125" style="153" customWidth="1"/>
    <col min="6410" max="6410" width="6.140625" style="153" customWidth="1"/>
    <col min="6411" max="6412" width="4.5703125" style="153" customWidth="1"/>
    <col min="6413" max="6413" width="3.85546875" style="153" customWidth="1"/>
    <col min="6414" max="6414" width="8" style="153" customWidth="1"/>
    <col min="6415" max="6415" width="8.42578125" style="153" customWidth="1"/>
    <col min="6416" max="6418" width="4.5703125" style="153" customWidth="1"/>
    <col min="6419" max="6419" width="4.85546875" style="153" customWidth="1"/>
    <col min="6420" max="6420" width="9.140625" style="153" customWidth="1"/>
    <col min="6421" max="6421" width="7.85546875" style="153" customWidth="1"/>
    <col min="6422" max="6422" width="8.42578125" style="153" customWidth="1"/>
    <col min="6423" max="6423" width="4.5703125" style="153" customWidth="1"/>
    <col min="6424" max="6424" width="7.85546875" style="153" customWidth="1"/>
    <col min="6425" max="6425" width="4.28515625" style="153" customWidth="1"/>
    <col min="6426" max="6426" width="8.140625" style="153" customWidth="1"/>
    <col min="6427" max="6427" width="7.85546875" style="153" customWidth="1"/>
    <col min="6428" max="6428" width="4.5703125" style="153" customWidth="1"/>
    <col min="6429" max="6429" width="10.5703125" style="153" customWidth="1"/>
    <col min="6430" max="6430" width="9.140625" style="153" customWidth="1"/>
    <col min="6431" max="6431" width="2.5703125" style="153" customWidth="1"/>
    <col min="6432" max="6432" width="8.42578125" style="153" customWidth="1"/>
    <col min="6433" max="6433" width="9" style="153" customWidth="1"/>
    <col min="6434" max="6436" width="4.5703125" style="153" customWidth="1"/>
    <col min="6437" max="6437" width="7.140625" style="153" customWidth="1"/>
    <col min="6438" max="6438" width="8.5703125" style="153" customWidth="1"/>
    <col min="6439" max="6442" width="4.5703125" style="153" customWidth="1"/>
    <col min="6443" max="6444" width="11.5703125" style="153"/>
    <col min="6445" max="6445" width="7.140625" style="153" customWidth="1"/>
    <col min="6446" max="6446" width="7.42578125" style="153" customWidth="1"/>
    <col min="6447" max="6447" width="6.5703125" style="153" customWidth="1"/>
    <col min="6448" max="6448" width="8.140625" style="153" customWidth="1"/>
    <col min="6449" max="6449" width="1.5703125" style="153" customWidth="1"/>
    <col min="6450" max="6450" width="11.5703125" style="153"/>
    <col min="6451" max="6451" width="4.42578125" style="153" customWidth="1"/>
    <col min="6452" max="6452" width="4.85546875" style="153" customWidth="1"/>
    <col min="6453" max="6453" width="3.5703125" style="153" customWidth="1"/>
    <col min="6454" max="6454" width="4.42578125" style="153" customWidth="1"/>
    <col min="6455" max="6656" width="11.5703125" style="153"/>
    <col min="6657" max="6657" width="1.85546875" style="153" customWidth="1"/>
    <col min="6658" max="6661" width="4.5703125" style="153" customWidth="1"/>
    <col min="6662" max="6662" width="23.42578125" style="153" customWidth="1"/>
    <col min="6663" max="6663" width="13.42578125" style="153" customWidth="1"/>
    <col min="6664" max="6665" width="8.5703125" style="153" customWidth="1"/>
    <col min="6666" max="6666" width="6.140625" style="153" customWidth="1"/>
    <col min="6667" max="6668" width="4.5703125" style="153" customWidth="1"/>
    <col min="6669" max="6669" width="3.85546875" style="153" customWidth="1"/>
    <col min="6670" max="6670" width="8" style="153" customWidth="1"/>
    <col min="6671" max="6671" width="8.42578125" style="153" customWidth="1"/>
    <col min="6672" max="6674" width="4.5703125" style="153" customWidth="1"/>
    <col min="6675" max="6675" width="4.85546875" style="153" customWidth="1"/>
    <col min="6676" max="6676" width="9.140625" style="153" customWidth="1"/>
    <col min="6677" max="6677" width="7.85546875" style="153" customWidth="1"/>
    <col min="6678" max="6678" width="8.42578125" style="153" customWidth="1"/>
    <col min="6679" max="6679" width="4.5703125" style="153" customWidth="1"/>
    <col min="6680" max="6680" width="7.85546875" style="153" customWidth="1"/>
    <col min="6681" max="6681" width="4.28515625" style="153" customWidth="1"/>
    <col min="6682" max="6682" width="8.140625" style="153" customWidth="1"/>
    <col min="6683" max="6683" width="7.85546875" style="153" customWidth="1"/>
    <col min="6684" max="6684" width="4.5703125" style="153" customWidth="1"/>
    <col min="6685" max="6685" width="10.5703125" style="153" customWidth="1"/>
    <col min="6686" max="6686" width="9.140625" style="153" customWidth="1"/>
    <col min="6687" max="6687" width="2.5703125" style="153" customWidth="1"/>
    <col min="6688" max="6688" width="8.42578125" style="153" customWidth="1"/>
    <col min="6689" max="6689" width="9" style="153" customWidth="1"/>
    <col min="6690" max="6692" width="4.5703125" style="153" customWidth="1"/>
    <col min="6693" max="6693" width="7.140625" style="153" customWidth="1"/>
    <col min="6694" max="6694" width="8.5703125" style="153" customWidth="1"/>
    <col min="6695" max="6698" width="4.5703125" style="153" customWidth="1"/>
    <col min="6699" max="6700" width="11.5703125" style="153"/>
    <col min="6701" max="6701" width="7.140625" style="153" customWidth="1"/>
    <col min="6702" max="6702" width="7.42578125" style="153" customWidth="1"/>
    <col min="6703" max="6703" width="6.5703125" style="153" customWidth="1"/>
    <col min="6704" max="6704" width="8.140625" style="153" customWidth="1"/>
    <col min="6705" max="6705" width="1.5703125" style="153" customWidth="1"/>
    <col min="6706" max="6706" width="11.5703125" style="153"/>
    <col min="6707" max="6707" width="4.42578125" style="153" customWidth="1"/>
    <col min="6708" max="6708" width="4.85546875" style="153" customWidth="1"/>
    <col min="6709" max="6709" width="3.5703125" style="153" customWidth="1"/>
    <col min="6710" max="6710" width="4.42578125" style="153" customWidth="1"/>
    <col min="6711" max="6912" width="11.5703125" style="153"/>
    <col min="6913" max="6913" width="1.85546875" style="153" customWidth="1"/>
    <col min="6914" max="6917" width="4.5703125" style="153" customWidth="1"/>
    <col min="6918" max="6918" width="23.42578125" style="153" customWidth="1"/>
    <col min="6919" max="6919" width="13.42578125" style="153" customWidth="1"/>
    <col min="6920" max="6921" width="8.5703125" style="153" customWidth="1"/>
    <col min="6922" max="6922" width="6.140625" style="153" customWidth="1"/>
    <col min="6923" max="6924" width="4.5703125" style="153" customWidth="1"/>
    <col min="6925" max="6925" width="3.85546875" style="153" customWidth="1"/>
    <col min="6926" max="6926" width="8" style="153" customWidth="1"/>
    <col min="6927" max="6927" width="8.42578125" style="153" customWidth="1"/>
    <col min="6928" max="6930" width="4.5703125" style="153" customWidth="1"/>
    <col min="6931" max="6931" width="4.85546875" style="153" customWidth="1"/>
    <col min="6932" max="6932" width="9.140625" style="153" customWidth="1"/>
    <col min="6933" max="6933" width="7.85546875" style="153" customWidth="1"/>
    <col min="6934" max="6934" width="8.42578125" style="153" customWidth="1"/>
    <col min="6935" max="6935" width="4.5703125" style="153" customWidth="1"/>
    <col min="6936" max="6936" width="7.85546875" style="153" customWidth="1"/>
    <col min="6937" max="6937" width="4.28515625" style="153" customWidth="1"/>
    <col min="6938" max="6938" width="8.140625" style="153" customWidth="1"/>
    <col min="6939" max="6939" width="7.85546875" style="153" customWidth="1"/>
    <col min="6940" max="6940" width="4.5703125" style="153" customWidth="1"/>
    <col min="6941" max="6941" width="10.5703125" style="153" customWidth="1"/>
    <col min="6942" max="6942" width="9.140625" style="153" customWidth="1"/>
    <col min="6943" max="6943" width="2.5703125" style="153" customWidth="1"/>
    <col min="6944" max="6944" width="8.42578125" style="153" customWidth="1"/>
    <col min="6945" max="6945" width="9" style="153" customWidth="1"/>
    <col min="6946" max="6948" width="4.5703125" style="153" customWidth="1"/>
    <col min="6949" max="6949" width="7.140625" style="153" customWidth="1"/>
    <col min="6950" max="6950" width="8.5703125" style="153" customWidth="1"/>
    <col min="6951" max="6954" width="4.5703125" style="153" customWidth="1"/>
    <col min="6955" max="6956" width="11.5703125" style="153"/>
    <col min="6957" max="6957" width="7.140625" style="153" customWidth="1"/>
    <col min="6958" max="6958" width="7.42578125" style="153" customWidth="1"/>
    <col min="6959" max="6959" width="6.5703125" style="153" customWidth="1"/>
    <col min="6960" max="6960" width="8.140625" style="153" customWidth="1"/>
    <col min="6961" max="6961" width="1.5703125" style="153" customWidth="1"/>
    <col min="6962" max="6962" width="11.5703125" style="153"/>
    <col min="6963" max="6963" width="4.42578125" style="153" customWidth="1"/>
    <col min="6964" max="6964" width="4.85546875" style="153" customWidth="1"/>
    <col min="6965" max="6965" width="3.5703125" style="153" customWidth="1"/>
    <col min="6966" max="6966" width="4.42578125" style="153" customWidth="1"/>
    <col min="6967" max="7168" width="11.5703125" style="153"/>
    <col min="7169" max="7169" width="1.85546875" style="153" customWidth="1"/>
    <col min="7170" max="7173" width="4.5703125" style="153" customWidth="1"/>
    <col min="7174" max="7174" width="23.42578125" style="153" customWidth="1"/>
    <col min="7175" max="7175" width="13.42578125" style="153" customWidth="1"/>
    <col min="7176" max="7177" width="8.5703125" style="153" customWidth="1"/>
    <col min="7178" max="7178" width="6.140625" style="153" customWidth="1"/>
    <col min="7179" max="7180" width="4.5703125" style="153" customWidth="1"/>
    <col min="7181" max="7181" width="3.85546875" style="153" customWidth="1"/>
    <col min="7182" max="7182" width="8" style="153" customWidth="1"/>
    <col min="7183" max="7183" width="8.42578125" style="153" customWidth="1"/>
    <col min="7184" max="7186" width="4.5703125" style="153" customWidth="1"/>
    <col min="7187" max="7187" width="4.85546875" style="153" customWidth="1"/>
    <col min="7188" max="7188" width="9.140625" style="153" customWidth="1"/>
    <col min="7189" max="7189" width="7.85546875" style="153" customWidth="1"/>
    <col min="7190" max="7190" width="8.42578125" style="153" customWidth="1"/>
    <col min="7191" max="7191" width="4.5703125" style="153" customWidth="1"/>
    <col min="7192" max="7192" width="7.85546875" style="153" customWidth="1"/>
    <col min="7193" max="7193" width="4.28515625" style="153" customWidth="1"/>
    <col min="7194" max="7194" width="8.140625" style="153" customWidth="1"/>
    <col min="7195" max="7195" width="7.85546875" style="153" customWidth="1"/>
    <col min="7196" max="7196" width="4.5703125" style="153" customWidth="1"/>
    <col min="7197" max="7197" width="10.5703125" style="153" customWidth="1"/>
    <col min="7198" max="7198" width="9.140625" style="153" customWidth="1"/>
    <col min="7199" max="7199" width="2.5703125" style="153" customWidth="1"/>
    <col min="7200" max="7200" width="8.42578125" style="153" customWidth="1"/>
    <col min="7201" max="7201" width="9" style="153" customWidth="1"/>
    <col min="7202" max="7204" width="4.5703125" style="153" customWidth="1"/>
    <col min="7205" max="7205" width="7.140625" style="153" customWidth="1"/>
    <col min="7206" max="7206" width="8.5703125" style="153" customWidth="1"/>
    <col min="7207" max="7210" width="4.5703125" style="153" customWidth="1"/>
    <col min="7211" max="7212" width="11.5703125" style="153"/>
    <col min="7213" max="7213" width="7.140625" style="153" customWidth="1"/>
    <col min="7214" max="7214" width="7.42578125" style="153" customWidth="1"/>
    <col min="7215" max="7215" width="6.5703125" style="153" customWidth="1"/>
    <col min="7216" max="7216" width="8.140625" style="153" customWidth="1"/>
    <col min="7217" max="7217" width="1.5703125" style="153" customWidth="1"/>
    <col min="7218" max="7218" width="11.5703125" style="153"/>
    <col min="7219" max="7219" width="4.42578125" style="153" customWidth="1"/>
    <col min="7220" max="7220" width="4.85546875" style="153" customWidth="1"/>
    <col min="7221" max="7221" width="3.5703125" style="153" customWidth="1"/>
    <col min="7222" max="7222" width="4.42578125" style="153" customWidth="1"/>
    <col min="7223" max="7424" width="11.5703125" style="153"/>
    <col min="7425" max="7425" width="1.85546875" style="153" customWidth="1"/>
    <col min="7426" max="7429" width="4.5703125" style="153" customWidth="1"/>
    <col min="7430" max="7430" width="23.42578125" style="153" customWidth="1"/>
    <col min="7431" max="7431" width="13.42578125" style="153" customWidth="1"/>
    <col min="7432" max="7433" width="8.5703125" style="153" customWidth="1"/>
    <col min="7434" max="7434" width="6.140625" style="153" customWidth="1"/>
    <col min="7435" max="7436" width="4.5703125" style="153" customWidth="1"/>
    <col min="7437" max="7437" width="3.85546875" style="153" customWidth="1"/>
    <col min="7438" max="7438" width="8" style="153" customWidth="1"/>
    <col min="7439" max="7439" width="8.42578125" style="153" customWidth="1"/>
    <col min="7440" max="7442" width="4.5703125" style="153" customWidth="1"/>
    <col min="7443" max="7443" width="4.85546875" style="153" customWidth="1"/>
    <col min="7444" max="7444" width="9.140625" style="153" customWidth="1"/>
    <col min="7445" max="7445" width="7.85546875" style="153" customWidth="1"/>
    <col min="7446" max="7446" width="8.42578125" style="153" customWidth="1"/>
    <col min="7447" max="7447" width="4.5703125" style="153" customWidth="1"/>
    <col min="7448" max="7448" width="7.85546875" style="153" customWidth="1"/>
    <col min="7449" max="7449" width="4.28515625" style="153" customWidth="1"/>
    <col min="7450" max="7450" width="8.140625" style="153" customWidth="1"/>
    <col min="7451" max="7451" width="7.85546875" style="153" customWidth="1"/>
    <col min="7452" max="7452" width="4.5703125" style="153" customWidth="1"/>
    <col min="7453" max="7453" width="10.5703125" style="153" customWidth="1"/>
    <col min="7454" max="7454" width="9.140625" style="153" customWidth="1"/>
    <col min="7455" max="7455" width="2.5703125" style="153" customWidth="1"/>
    <col min="7456" max="7456" width="8.42578125" style="153" customWidth="1"/>
    <col min="7457" max="7457" width="9" style="153" customWidth="1"/>
    <col min="7458" max="7460" width="4.5703125" style="153" customWidth="1"/>
    <col min="7461" max="7461" width="7.140625" style="153" customWidth="1"/>
    <col min="7462" max="7462" width="8.5703125" style="153" customWidth="1"/>
    <col min="7463" max="7466" width="4.5703125" style="153" customWidth="1"/>
    <col min="7467" max="7468" width="11.5703125" style="153"/>
    <col min="7469" max="7469" width="7.140625" style="153" customWidth="1"/>
    <col min="7470" max="7470" width="7.42578125" style="153" customWidth="1"/>
    <col min="7471" max="7471" width="6.5703125" style="153" customWidth="1"/>
    <col min="7472" max="7472" width="8.140625" style="153" customWidth="1"/>
    <col min="7473" max="7473" width="1.5703125" style="153" customWidth="1"/>
    <col min="7474" max="7474" width="11.5703125" style="153"/>
    <col min="7475" max="7475" width="4.42578125" style="153" customWidth="1"/>
    <col min="7476" max="7476" width="4.85546875" style="153" customWidth="1"/>
    <col min="7477" max="7477" width="3.5703125" style="153" customWidth="1"/>
    <col min="7478" max="7478" width="4.42578125" style="153" customWidth="1"/>
    <col min="7479" max="7680" width="11.5703125" style="153"/>
    <col min="7681" max="7681" width="1.85546875" style="153" customWidth="1"/>
    <col min="7682" max="7685" width="4.5703125" style="153" customWidth="1"/>
    <col min="7686" max="7686" width="23.42578125" style="153" customWidth="1"/>
    <col min="7687" max="7687" width="13.42578125" style="153" customWidth="1"/>
    <col min="7688" max="7689" width="8.5703125" style="153" customWidth="1"/>
    <col min="7690" max="7690" width="6.140625" style="153" customWidth="1"/>
    <col min="7691" max="7692" width="4.5703125" style="153" customWidth="1"/>
    <col min="7693" max="7693" width="3.85546875" style="153" customWidth="1"/>
    <col min="7694" max="7694" width="8" style="153" customWidth="1"/>
    <col min="7695" max="7695" width="8.42578125" style="153" customWidth="1"/>
    <col min="7696" max="7698" width="4.5703125" style="153" customWidth="1"/>
    <col min="7699" max="7699" width="4.85546875" style="153" customWidth="1"/>
    <col min="7700" max="7700" width="9.140625" style="153" customWidth="1"/>
    <col min="7701" max="7701" width="7.85546875" style="153" customWidth="1"/>
    <col min="7702" max="7702" width="8.42578125" style="153" customWidth="1"/>
    <col min="7703" max="7703" width="4.5703125" style="153" customWidth="1"/>
    <col min="7704" max="7704" width="7.85546875" style="153" customWidth="1"/>
    <col min="7705" max="7705" width="4.28515625" style="153" customWidth="1"/>
    <col min="7706" max="7706" width="8.140625" style="153" customWidth="1"/>
    <col min="7707" max="7707" width="7.85546875" style="153" customWidth="1"/>
    <col min="7708" max="7708" width="4.5703125" style="153" customWidth="1"/>
    <col min="7709" max="7709" width="10.5703125" style="153" customWidth="1"/>
    <col min="7710" max="7710" width="9.140625" style="153" customWidth="1"/>
    <col min="7711" max="7711" width="2.5703125" style="153" customWidth="1"/>
    <col min="7712" max="7712" width="8.42578125" style="153" customWidth="1"/>
    <col min="7713" max="7713" width="9" style="153" customWidth="1"/>
    <col min="7714" max="7716" width="4.5703125" style="153" customWidth="1"/>
    <col min="7717" max="7717" width="7.140625" style="153" customWidth="1"/>
    <col min="7718" max="7718" width="8.5703125" style="153" customWidth="1"/>
    <col min="7719" max="7722" width="4.5703125" style="153" customWidth="1"/>
    <col min="7723" max="7724" width="11.5703125" style="153"/>
    <col min="7725" max="7725" width="7.140625" style="153" customWidth="1"/>
    <col min="7726" max="7726" width="7.42578125" style="153" customWidth="1"/>
    <col min="7727" max="7727" width="6.5703125" style="153" customWidth="1"/>
    <col min="7728" max="7728" width="8.140625" style="153" customWidth="1"/>
    <col min="7729" max="7729" width="1.5703125" style="153" customWidth="1"/>
    <col min="7730" max="7730" width="11.5703125" style="153"/>
    <col min="7731" max="7731" width="4.42578125" style="153" customWidth="1"/>
    <col min="7732" max="7732" width="4.85546875" style="153" customWidth="1"/>
    <col min="7733" max="7733" width="3.5703125" style="153" customWidth="1"/>
    <col min="7734" max="7734" width="4.42578125" style="153" customWidth="1"/>
    <col min="7735" max="7936" width="11.5703125" style="153"/>
    <col min="7937" max="7937" width="1.85546875" style="153" customWidth="1"/>
    <col min="7938" max="7941" width="4.5703125" style="153" customWidth="1"/>
    <col min="7942" max="7942" width="23.42578125" style="153" customWidth="1"/>
    <col min="7943" max="7943" width="13.42578125" style="153" customWidth="1"/>
    <col min="7944" max="7945" width="8.5703125" style="153" customWidth="1"/>
    <col min="7946" max="7946" width="6.140625" style="153" customWidth="1"/>
    <col min="7947" max="7948" width="4.5703125" style="153" customWidth="1"/>
    <col min="7949" max="7949" width="3.85546875" style="153" customWidth="1"/>
    <col min="7950" max="7950" width="8" style="153" customWidth="1"/>
    <col min="7951" max="7951" width="8.42578125" style="153" customWidth="1"/>
    <col min="7952" max="7954" width="4.5703125" style="153" customWidth="1"/>
    <col min="7955" max="7955" width="4.85546875" style="153" customWidth="1"/>
    <col min="7956" max="7956" width="9.140625" style="153" customWidth="1"/>
    <col min="7957" max="7957" width="7.85546875" style="153" customWidth="1"/>
    <col min="7958" max="7958" width="8.42578125" style="153" customWidth="1"/>
    <col min="7959" max="7959" width="4.5703125" style="153" customWidth="1"/>
    <col min="7960" max="7960" width="7.85546875" style="153" customWidth="1"/>
    <col min="7961" max="7961" width="4.28515625" style="153" customWidth="1"/>
    <col min="7962" max="7962" width="8.140625" style="153" customWidth="1"/>
    <col min="7963" max="7963" width="7.85546875" style="153" customWidth="1"/>
    <col min="7964" max="7964" width="4.5703125" style="153" customWidth="1"/>
    <col min="7965" max="7965" width="10.5703125" style="153" customWidth="1"/>
    <col min="7966" max="7966" width="9.140625" style="153" customWidth="1"/>
    <col min="7967" max="7967" width="2.5703125" style="153" customWidth="1"/>
    <col min="7968" max="7968" width="8.42578125" style="153" customWidth="1"/>
    <col min="7969" max="7969" width="9" style="153" customWidth="1"/>
    <col min="7970" max="7972" width="4.5703125" style="153" customWidth="1"/>
    <col min="7973" max="7973" width="7.140625" style="153" customWidth="1"/>
    <col min="7974" max="7974" width="8.5703125" style="153" customWidth="1"/>
    <col min="7975" max="7978" width="4.5703125" style="153" customWidth="1"/>
    <col min="7979" max="7980" width="11.5703125" style="153"/>
    <col min="7981" max="7981" width="7.140625" style="153" customWidth="1"/>
    <col min="7982" max="7982" width="7.42578125" style="153" customWidth="1"/>
    <col min="7983" max="7983" width="6.5703125" style="153" customWidth="1"/>
    <col min="7984" max="7984" width="8.140625" style="153" customWidth="1"/>
    <col min="7985" max="7985" width="1.5703125" style="153" customWidth="1"/>
    <col min="7986" max="7986" width="11.5703125" style="153"/>
    <col min="7987" max="7987" width="4.42578125" style="153" customWidth="1"/>
    <col min="7988" max="7988" width="4.85546875" style="153" customWidth="1"/>
    <col min="7989" max="7989" width="3.5703125" style="153" customWidth="1"/>
    <col min="7990" max="7990" width="4.42578125" style="153" customWidth="1"/>
    <col min="7991" max="8192" width="11.5703125" style="153"/>
    <col min="8193" max="8193" width="1.85546875" style="153" customWidth="1"/>
    <col min="8194" max="8197" width="4.5703125" style="153" customWidth="1"/>
    <col min="8198" max="8198" width="23.42578125" style="153" customWidth="1"/>
    <col min="8199" max="8199" width="13.42578125" style="153" customWidth="1"/>
    <col min="8200" max="8201" width="8.5703125" style="153" customWidth="1"/>
    <col min="8202" max="8202" width="6.140625" style="153" customWidth="1"/>
    <col min="8203" max="8204" width="4.5703125" style="153" customWidth="1"/>
    <col min="8205" max="8205" width="3.85546875" style="153" customWidth="1"/>
    <col min="8206" max="8206" width="8" style="153" customWidth="1"/>
    <col min="8207" max="8207" width="8.42578125" style="153" customWidth="1"/>
    <col min="8208" max="8210" width="4.5703125" style="153" customWidth="1"/>
    <col min="8211" max="8211" width="4.85546875" style="153" customWidth="1"/>
    <col min="8212" max="8212" width="9.140625" style="153" customWidth="1"/>
    <col min="8213" max="8213" width="7.85546875" style="153" customWidth="1"/>
    <col min="8214" max="8214" width="8.42578125" style="153" customWidth="1"/>
    <col min="8215" max="8215" width="4.5703125" style="153" customWidth="1"/>
    <col min="8216" max="8216" width="7.85546875" style="153" customWidth="1"/>
    <col min="8217" max="8217" width="4.28515625" style="153" customWidth="1"/>
    <col min="8218" max="8218" width="8.140625" style="153" customWidth="1"/>
    <col min="8219" max="8219" width="7.85546875" style="153" customWidth="1"/>
    <col min="8220" max="8220" width="4.5703125" style="153" customWidth="1"/>
    <col min="8221" max="8221" width="10.5703125" style="153" customWidth="1"/>
    <col min="8222" max="8222" width="9.140625" style="153" customWidth="1"/>
    <col min="8223" max="8223" width="2.5703125" style="153" customWidth="1"/>
    <col min="8224" max="8224" width="8.42578125" style="153" customWidth="1"/>
    <col min="8225" max="8225" width="9" style="153" customWidth="1"/>
    <col min="8226" max="8228" width="4.5703125" style="153" customWidth="1"/>
    <col min="8229" max="8229" width="7.140625" style="153" customWidth="1"/>
    <col min="8230" max="8230" width="8.5703125" style="153" customWidth="1"/>
    <col min="8231" max="8234" width="4.5703125" style="153" customWidth="1"/>
    <col min="8235" max="8236" width="11.5703125" style="153"/>
    <col min="8237" max="8237" width="7.140625" style="153" customWidth="1"/>
    <col min="8238" max="8238" width="7.42578125" style="153" customWidth="1"/>
    <col min="8239" max="8239" width="6.5703125" style="153" customWidth="1"/>
    <col min="8240" max="8240" width="8.140625" style="153" customWidth="1"/>
    <col min="8241" max="8241" width="1.5703125" style="153" customWidth="1"/>
    <col min="8242" max="8242" width="11.5703125" style="153"/>
    <col min="8243" max="8243" width="4.42578125" style="153" customWidth="1"/>
    <col min="8244" max="8244" width="4.85546875" style="153" customWidth="1"/>
    <col min="8245" max="8245" width="3.5703125" style="153" customWidth="1"/>
    <col min="8246" max="8246" width="4.42578125" style="153" customWidth="1"/>
    <col min="8247" max="8448" width="11.5703125" style="153"/>
    <col min="8449" max="8449" width="1.85546875" style="153" customWidth="1"/>
    <col min="8450" max="8453" width="4.5703125" style="153" customWidth="1"/>
    <col min="8454" max="8454" width="23.42578125" style="153" customWidth="1"/>
    <col min="8455" max="8455" width="13.42578125" style="153" customWidth="1"/>
    <col min="8456" max="8457" width="8.5703125" style="153" customWidth="1"/>
    <col min="8458" max="8458" width="6.140625" style="153" customWidth="1"/>
    <col min="8459" max="8460" width="4.5703125" style="153" customWidth="1"/>
    <col min="8461" max="8461" width="3.85546875" style="153" customWidth="1"/>
    <col min="8462" max="8462" width="8" style="153" customWidth="1"/>
    <col min="8463" max="8463" width="8.42578125" style="153" customWidth="1"/>
    <col min="8464" max="8466" width="4.5703125" style="153" customWidth="1"/>
    <col min="8467" max="8467" width="4.85546875" style="153" customWidth="1"/>
    <col min="8468" max="8468" width="9.140625" style="153" customWidth="1"/>
    <col min="8469" max="8469" width="7.85546875" style="153" customWidth="1"/>
    <col min="8470" max="8470" width="8.42578125" style="153" customWidth="1"/>
    <col min="8471" max="8471" width="4.5703125" style="153" customWidth="1"/>
    <col min="8472" max="8472" width="7.85546875" style="153" customWidth="1"/>
    <col min="8473" max="8473" width="4.28515625" style="153" customWidth="1"/>
    <col min="8474" max="8474" width="8.140625" style="153" customWidth="1"/>
    <col min="8475" max="8475" width="7.85546875" style="153" customWidth="1"/>
    <col min="8476" max="8476" width="4.5703125" style="153" customWidth="1"/>
    <col min="8477" max="8477" width="10.5703125" style="153" customWidth="1"/>
    <col min="8478" max="8478" width="9.140625" style="153" customWidth="1"/>
    <col min="8479" max="8479" width="2.5703125" style="153" customWidth="1"/>
    <col min="8480" max="8480" width="8.42578125" style="153" customWidth="1"/>
    <col min="8481" max="8481" width="9" style="153" customWidth="1"/>
    <col min="8482" max="8484" width="4.5703125" style="153" customWidth="1"/>
    <col min="8485" max="8485" width="7.140625" style="153" customWidth="1"/>
    <col min="8486" max="8486" width="8.5703125" style="153" customWidth="1"/>
    <col min="8487" max="8490" width="4.5703125" style="153" customWidth="1"/>
    <col min="8491" max="8492" width="11.5703125" style="153"/>
    <col min="8493" max="8493" width="7.140625" style="153" customWidth="1"/>
    <col min="8494" max="8494" width="7.42578125" style="153" customWidth="1"/>
    <col min="8495" max="8495" width="6.5703125" style="153" customWidth="1"/>
    <col min="8496" max="8496" width="8.140625" style="153" customWidth="1"/>
    <col min="8497" max="8497" width="1.5703125" style="153" customWidth="1"/>
    <col min="8498" max="8498" width="11.5703125" style="153"/>
    <col min="8499" max="8499" width="4.42578125" style="153" customWidth="1"/>
    <col min="8500" max="8500" width="4.85546875" style="153" customWidth="1"/>
    <col min="8501" max="8501" width="3.5703125" style="153" customWidth="1"/>
    <col min="8502" max="8502" width="4.42578125" style="153" customWidth="1"/>
    <col min="8503" max="8704" width="11.5703125" style="153"/>
    <col min="8705" max="8705" width="1.85546875" style="153" customWidth="1"/>
    <col min="8706" max="8709" width="4.5703125" style="153" customWidth="1"/>
    <col min="8710" max="8710" width="23.42578125" style="153" customWidth="1"/>
    <col min="8711" max="8711" width="13.42578125" style="153" customWidth="1"/>
    <col min="8712" max="8713" width="8.5703125" style="153" customWidth="1"/>
    <col min="8714" max="8714" width="6.140625" style="153" customWidth="1"/>
    <col min="8715" max="8716" width="4.5703125" style="153" customWidth="1"/>
    <col min="8717" max="8717" width="3.85546875" style="153" customWidth="1"/>
    <col min="8718" max="8718" width="8" style="153" customWidth="1"/>
    <col min="8719" max="8719" width="8.42578125" style="153" customWidth="1"/>
    <col min="8720" max="8722" width="4.5703125" style="153" customWidth="1"/>
    <col min="8723" max="8723" width="4.85546875" style="153" customWidth="1"/>
    <col min="8724" max="8724" width="9.140625" style="153" customWidth="1"/>
    <col min="8725" max="8725" width="7.85546875" style="153" customWidth="1"/>
    <col min="8726" max="8726" width="8.42578125" style="153" customWidth="1"/>
    <col min="8727" max="8727" width="4.5703125" style="153" customWidth="1"/>
    <col min="8728" max="8728" width="7.85546875" style="153" customWidth="1"/>
    <col min="8729" max="8729" width="4.28515625" style="153" customWidth="1"/>
    <col min="8730" max="8730" width="8.140625" style="153" customWidth="1"/>
    <col min="8731" max="8731" width="7.85546875" style="153" customWidth="1"/>
    <col min="8732" max="8732" width="4.5703125" style="153" customWidth="1"/>
    <col min="8733" max="8733" width="10.5703125" style="153" customWidth="1"/>
    <col min="8734" max="8734" width="9.140625" style="153" customWidth="1"/>
    <col min="8735" max="8735" width="2.5703125" style="153" customWidth="1"/>
    <col min="8736" max="8736" width="8.42578125" style="153" customWidth="1"/>
    <col min="8737" max="8737" width="9" style="153" customWidth="1"/>
    <col min="8738" max="8740" width="4.5703125" style="153" customWidth="1"/>
    <col min="8741" max="8741" width="7.140625" style="153" customWidth="1"/>
    <col min="8742" max="8742" width="8.5703125" style="153" customWidth="1"/>
    <col min="8743" max="8746" width="4.5703125" style="153" customWidth="1"/>
    <col min="8747" max="8748" width="11.5703125" style="153"/>
    <col min="8749" max="8749" width="7.140625" style="153" customWidth="1"/>
    <col min="8750" max="8750" width="7.42578125" style="153" customWidth="1"/>
    <col min="8751" max="8751" width="6.5703125" style="153" customWidth="1"/>
    <col min="8752" max="8752" width="8.140625" style="153" customWidth="1"/>
    <col min="8753" max="8753" width="1.5703125" style="153" customWidth="1"/>
    <col min="8754" max="8754" width="11.5703125" style="153"/>
    <col min="8755" max="8755" width="4.42578125" style="153" customWidth="1"/>
    <col min="8756" max="8756" width="4.85546875" style="153" customWidth="1"/>
    <col min="8757" max="8757" width="3.5703125" style="153" customWidth="1"/>
    <col min="8758" max="8758" width="4.42578125" style="153" customWidth="1"/>
    <col min="8759" max="8960" width="11.5703125" style="153"/>
    <col min="8961" max="8961" width="1.85546875" style="153" customWidth="1"/>
    <col min="8962" max="8965" width="4.5703125" style="153" customWidth="1"/>
    <col min="8966" max="8966" width="23.42578125" style="153" customWidth="1"/>
    <col min="8967" max="8967" width="13.42578125" style="153" customWidth="1"/>
    <col min="8968" max="8969" width="8.5703125" style="153" customWidth="1"/>
    <col min="8970" max="8970" width="6.140625" style="153" customWidth="1"/>
    <col min="8971" max="8972" width="4.5703125" style="153" customWidth="1"/>
    <col min="8973" max="8973" width="3.85546875" style="153" customWidth="1"/>
    <col min="8974" max="8974" width="8" style="153" customWidth="1"/>
    <col min="8975" max="8975" width="8.42578125" style="153" customWidth="1"/>
    <col min="8976" max="8978" width="4.5703125" style="153" customWidth="1"/>
    <col min="8979" max="8979" width="4.85546875" style="153" customWidth="1"/>
    <col min="8980" max="8980" width="9.140625" style="153" customWidth="1"/>
    <col min="8981" max="8981" width="7.85546875" style="153" customWidth="1"/>
    <col min="8982" max="8982" width="8.42578125" style="153" customWidth="1"/>
    <col min="8983" max="8983" width="4.5703125" style="153" customWidth="1"/>
    <col min="8984" max="8984" width="7.85546875" style="153" customWidth="1"/>
    <col min="8985" max="8985" width="4.28515625" style="153" customWidth="1"/>
    <col min="8986" max="8986" width="8.140625" style="153" customWidth="1"/>
    <col min="8987" max="8987" width="7.85546875" style="153" customWidth="1"/>
    <col min="8988" max="8988" width="4.5703125" style="153" customWidth="1"/>
    <col min="8989" max="8989" width="10.5703125" style="153" customWidth="1"/>
    <col min="8990" max="8990" width="9.140625" style="153" customWidth="1"/>
    <col min="8991" max="8991" width="2.5703125" style="153" customWidth="1"/>
    <col min="8992" max="8992" width="8.42578125" style="153" customWidth="1"/>
    <col min="8993" max="8993" width="9" style="153" customWidth="1"/>
    <col min="8994" max="8996" width="4.5703125" style="153" customWidth="1"/>
    <col min="8997" max="8997" width="7.140625" style="153" customWidth="1"/>
    <col min="8998" max="8998" width="8.5703125" style="153" customWidth="1"/>
    <col min="8999" max="9002" width="4.5703125" style="153" customWidth="1"/>
    <col min="9003" max="9004" width="11.5703125" style="153"/>
    <col min="9005" max="9005" width="7.140625" style="153" customWidth="1"/>
    <col min="9006" max="9006" width="7.42578125" style="153" customWidth="1"/>
    <col min="9007" max="9007" width="6.5703125" style="153" customWidth="1"/>
    <col min="9008" max="9008" width="8.140625" style="153" customWidth="1"/>
    <col min="9009" max="9009" width="1.5703125" style="153" customWidth="1"/>
    <col min="9010" max="9010" width="11.5703125" style="153"/>
    <col min="9011" max="9011" width="4.42578125" style="153" customWidth="1"/>
    <col min="9012" max="9012" width="4.85546875" style="153" customWidth="1"/>
    <col min="9013" max="9013" width="3.5703125" style="153" customWidth="1"/>
    <col min="9014" max="9014" width="4.42578125" style="153" customWidth="1"/>
    <col min="9015" max="9216" width="11.5703125" style="153"/>
    <col min="9217" max="9217" width="1.85546875" style="153" customWidth="1"/>
    <col min="9218" max="9221" width="4.5703125" style="153" customWidth="1"/>
    <col min="9222" max="9222" width="23.42578125" style="153" customWidth="1"/>
    <col min="9223" max="9223" width="13.42578125" style="153" customWidth="1"/>
    <col min="9224" max="9225" width="8.5703125" style="153" customWidth="1"/>
    <col min="9226" max="9226" width="6.140625" style="153" customWidth="1"/>
    <col min="9227" max="9228" width="4.5703125" style="153" customWidth="1"/>
    <col min="9229" max="9229" width="3.85546875" style="153" customWidth="1"/>
    <col min="9230" max="9230" width="8" style="153" customWidth="1"/>
    <col min="9231" max="9231" width="8.42578125" style="153" customWidth="1"/>
    <col min="9232" max="9234" width="4.5703125" style="153" customWidth="1"/>
    <col min="9235" max="9235" width="4.85546875" style="153" customWidth="1"/>
    <col min="9236" max="9236" width="9.140625" style="153" customWidth="1"/>
    <col min="9237" max="9237" width="7.85546875" style="153" customWidth="1"/>
    <col min="9238" max="9238" width="8.42578125" style="153" customWidth="1"/>
    <col min="9239" max="9239" width="4.5703125" style="153" customWidth="1"/>
    <col min="9240" max="9240" width="7.85546875" style="153" customWidth="1"/>
    <col min="9241" max="9241" width="4.28515625" style="153" customWidth="1"/>
    <col min="9242" max="9242" width="8.140625" style="153" customWidth="1"/>
    <col min="9243" max="9243" width="7.85546875" style="153" customWidth="1"/>
    <col min="9244" max="9244" width="4.5703125" style="153" customWidth="1"/>
    <col min="9245" max="9245" width="10.5703125" style="153" customWidth="1"/>
    <col min="9246" max="9246" width="9.140625" style="153" customWidth="1"/>
    <col min="9247" max="9247" width="2.5703125" style="153" customWidth="1"/>
    <col min="9248" max="9248" width="8.42578125" style="153" customWidth="1"/>
    <col min="9249" max="9249" width="9" style="153" customWidth="1"/>
    <col min="9250" max="9252" width="4.5703125" style="153" customWidth="1"/>
    <col min="9253" max="9253" width="7.140625" style="153" customWidth="1"/>
    <col min="9254" max="9254" width="8.5703125" style="153" customWidth="1"/>
    <col min="9255" max="9258" width="4.5703125" style="153" customWidth="1"/>
    <col min="9259" max="9260" width="11.5703125" style="153"/>
    <col min="9261" max="9261" width="7.140625" style="153" customWidth="1"/>
    <col min="9262" max="9262" width="7.42578125" style="153" customWidth="1"/>
    <col min="9263" max="9263" width="6.5703125" style="153" customWidth="1"/>
    <col min="9264" max="9264" width="8.140625" style="153" customWidth="1"/>
    <col min="9265" max="9265" width="1.5703125" style="153" customWidth="1"/>
    <col min="9266" max="9266" width="11.5703125" style="153"/>
    <col min="9267" max="9267" width="4.42578125" style="153" customWidth="1"/>
    <col min="9268" max="9268" width="4.85546875" style="153" customWidth="1"/>
    <col min="9269" max="9269" width="3.5703125" style="153" customWidth="1"/>
    <col min="9270" max="9270" width="4.42578125" style="153" customWidth="1"/>
    <col min="9271" max="9472" width="11.5703125" style="153"/>
    <col min="9473" max="9473" width="1.85546875" style="153" customWidth="1"/>
    <col min="9474" max="9477" width="4.5703125" style="153" customWidth="1"/>
    <col min="9478" max="9478" width="23.42578125" style="153" customWidth="1"/>
    <col min="9479" max="9479" width="13.42578125" style="153" customWidth="1"/>
    <col min="9480" max="9481" width="8.5703125" style="153" customWidth="1"/>
    <col min="9482" max="9482" width="6.140625" style="153" customWidth="1"/>
    <col min="9483" max="9484" width="4.5703125" style="153" customWidth="1"/>
    <col min="9485" max="9485" width="3.85546875" style="153" customWidth="1"/>
    <col min="9486" max="9486" width="8" style="153" customWidth="1"/>
    <col min="9487" max="9487" width="8.42578125" style="153" customWidth="1"/>
    <col min="9488" max="9490" width="4.5703125" style="153" customWidth="1"/>
    <col min="9491" max="9491" width="4.85546875" style="153" customWidth="1"/>
    <col min="9492" max="9492" width="9.140625" style="153" customWidth="1"/>
    <col min="9493" max="9493" width="7.85546875" style="153" customWidth="1"/>
    <col min="9494" max="9494" width="8.42578125" style="153" customWidth="1"/>
    <col min="9495" max="9495" width="4.5703125" style="153" customWidth="1"/>
    <col min="9496" max="9496" width="7.85546875" style="153" customWidth="1"/>
    <col min="9497" max="9497" width="4.28515625" style="153" customWidth="1"/>
    <col min="9498" max="9498" width="8.140625" style="153" customWidth="1"/>
    <col min="9499" max="9499" width="7.85546875" style="153" customWidth="1"/>
    <col min="9500" max="9500" width="4.5703125" style="153" customWidth="1"/>
    <col min="9501" max="9501" width="10.5703125" style="153" customWidth="1"/>
    <col min="9502" max="9502" width="9.140625" style="153" customWidth="1"/>
    <col min="9503" max="9503" width="2.5703125" style="153" customWidth="1"/>
    <col min="9504" max="9504" width="8.42578125" style="153" customWidth="1"/>
    <col min="9505" max="9505" width="9" style="153" customWidth="1"/>
    <col min="9506" max="9508" width="4.5703125" style="153" customWidth="1"/>
    <col min="9509" max="9509" width="7.140625" style="153" customWidth="1"/>
    <col min="9510" max="9510" width="8.5703125" style="153" customWidth="1"/>
    <col min="9511" max="9514" width="4.5703125" style="153" customWidth="1"/>
    <col min="9515" max="9516" width="11.5703125" style="153"/>
    <col min="9517" max="9517" width="7.140625" style="153" customWidth="1"/>
    <col min="9518" max="9518" width="7.42578125" style="153" customWidth="1"/>
    <col min="9519" max="9519" width="6.5703125" style="153" customWidth="1"/>
    <col min="9520" max="9520" width="8.140625" style="153" customWidth="1"/>
    <col min="9521" max="9521" width="1.5703125" style="153" customWidth="1"/>
    <col min="9522" max="9522" width="11.5703125" style="153"/>
    <col min="9523" max="9523" width="4.42578125" style="153" customWidth="1"/>
    <col min="9524" max="9524" width="4.85546875" style="153" customWidth="1"/>
    <col min="9525" max="9525" width="3.5703125" style="153" customWidth="1"/>
    <col min="9526" max="9526" width="4.42578125" style="153" customWidth="1"/>
    <col min="9527" max="9728" width="11.5703125" style="153"/>
    <col min="9729" max="9729" width="1.85546875" style="153" customWidth="1"/>
    <col min="9730" max="9733" width="4.5703125" style="153" customWidth="1"/>
    <col min="9734" max="9734" width="23.42578125" style="153" customWidth="1"/>
    <col min="9735" max="9735" width="13.42578125" style="153" customWidth="1"/>
    <col min="9736" max="9737" width="8.5703125" style="153" customWidth="1"/>
    <col min="9738" max="9738" width="6.140625" style="153" customWidth="1"/>
    <col min="9739" max="9740" width="4.5703125" style="153" customWidth="1"/>
    <col min="9741" max="9741" width="3.85546875" style="153" customWidth="1"/>
    <col min="9742" max="9742" width="8" style="153" customWidth="1"/>
    <col min="9743" max="9743" width="8.42578125" style="153" customWidth="1"/>
    <col min="9744" max="9746" width="4.5703125" style="153" customWidth="1"/>
    <col min="9747" max="9747" width="4.85546875" style="153" customWidth="1"/>
    <col min="9748" max="9748" width="9.140625" style="153" customWidth="1"/>
    <col min="9749" max="9749" width="7.85546875" style="153" customWidth="1"/>
    <col min="9750" max="9750" width="8.42578125" style="153" customWidth="1"/>
    <col min="9751" max="9751" width="4.5703125" style="153" customWidth="1"/>
    <col min="9752" max="9752" width="7.85546875" style="153" customWidth="1"/>
    <col min="9753" max="9753" width="4.28515625" style="153" customWidth="1"/>
    <col min="9754" max="9754" width="8.140625" style="153" customWidth="1"/>
    <col min="9755" max="9755" width="7.85546875" style="153" customWidth="1"/>
    <col min="9756" max="9756" width="4.5703125" style="153" customWidth="1"/>
    <col min="9757" max="9757" width="10.5703125" style="153" customWidth="1"/>
    <col min="9758" max="9758" width="9.140625" style="153" customWidth="1"/>
    <col min="9759" max="9759" width="2.5703125" style="153" customWidth="1"/>
    <col min="9760" max="9760" width="8.42578125" style="153" customWidth="1"/>
    <col min="9761" max="9761" width="9" style="153" customWidth="1"/>
    <col min="9762" max="9764" width="4.5703125" style="153" customWidth="1"/>
    <col min="9765" max="9765" width="7.140625" style="153" customWidth="1"/>
    <col min="9766" max="9766" width="8.5703125" style="153" customWidth="1"/>
    <col min="9767" max="9770" width="4.5703125" style="153" customWidth="1"/>
    <col min="9771" max="9772" width="11.5703125" style="153"/>
    <col min="9773" max="9773" width="7.140625" style="153" customWidth="1"/>
    <col min="9774" max="9774" width="7.42578125" style="153" customWidth="1"/>
    <col min="9775" max="9775" width="6.5703125" style="153" customWidth="1"/>
    <col min="9776" max="9776" width="8.140625" style="153" customWidth="1"/>
    <col min="9777" max="9777" width="1.5703125" style="153" customWidth="1"/>
    <col min="9778" max="9778" width="11.5703125" style="153"/>
    <col min="9779" max="9779" width="4.42578125" style="153" customWidth="1"/>
    <col min="9780" max="9780" width="4.85546875" style="153" customWidth="1"/>
    <col min="9781" max="9781" width="3.5703125" style="153" customWidth="1"/>
    <col min="9782" max="9782" width="4.42578125" style="153" customWidth="1"/>
    <col min="9783" max="9984" width="11.5703125" style="153"/>
    <col min="9985" max="9985" width="1.85546875" style="153" customWidth="1"/>
    <col min="9986" max="9989" width="4.5703125" style="153" customWidth="1"/>
    <col min="9990" max="9990" width="23.42578125" style="153" customWidth="1"/>
    <col min="9991" max="9991" width="13.42578125" style="153" customWidth="1"/>
    <col min="9992" max="9993" width="8.5703125" style="153" customWidth="1"/>
    <col min="9994" max="9994" width="6.140625" style="153" customWidth="1"/>
    <col min="9995" max="9996" width="4.5703125" style="153" customWidth="1"/>
    <col min="9997" max="9997" width="3.85546875" style="153" customWidth="1"/>
    <col min="9998" max="9998" width="8" style="153" customWidth="1"/>
    <col min="9999" max="9999" width="8.42578125" style="153" customWidth="1"/>
    <col min="10000" max="10002" width="4.5703125" style="153" customWidth="1"/>
    <col min="10003" max="10003" width="4.85546875" style="153" customWidth="1"/>
    <col min="10004" max="10004" width="9.140625" style="153" customWidth="1"/>
    <col min="10005" max="10005" width="7.85546875" style="153" customWidth="1"/>
    <col min="10006" max="10006" width="8.42578125" style="153" customWidth="1"/>
    <col min="10007" max="10007" width="4.5703125" style="153" customWidth="1"/>
    <col min="10008" max="10008" width="7.85546875" style="153" customWidth="1"/>
    <col min="10009" max="10009" width="4.28515625" style="153" customWidth="1"/>
    <col min="10010" max="10010" width="8.140625" style="153" customWidth="1"/>
    <col min="10011" max="10011" width="7.85546875" style="153" customWidth="1"/>
    <col min="10012" max="10012" width="4.5703125" style="153" customWidth="1"/>
    <col min="10013" max="10013" width="10.5703125" style="153" customWidth="1"/>
    <col min="10014" max="10014" width="9.140625" style="153" customWidth="1"/>
    <col min="10015" max="10015" width="2.5703125" style="153" customWidth="1"/>
    <col min="10016" max="10016" width="8.42578125" style="153" customWidth="1"/>
    <col min="10017" max="10017" width="9" style="153" customWidth="1"/>
    <col min="10018" max="10020" width="4.5703125" style="153" customWidth="1"/>
    <col min="10021" max="10021" width="7.140625" style="153" customWidth="1"/>
    <col min="10022" max="10022" width="8.5703125" style="153" customWidth="1"/>
    <col min="10023" max="10026" width="4.5703125" style="153" customWidth="1"/>
    <col min="10027" max="10028" width="11.5703125" style="153"/>
    <col min="10029" max="10029" width="7.140625" style="153" customWidth="1"/>
    <col min="10030" max="10030" width="7.42578125" style="153" customWidth="1"/>
    <col min="10031" max="10031" width="6.5703125" style="153" customWidth="1"/>
    <col min="10032" max="10032" width="8.140625" style="153" customWidth="1"/>
    <col min="10033" max="10033" width="1.5703125" style="153" customWidth="1"/>
    <col min="10034" max="10034" width="11.5703125" style="153"/>
    <col min="10035" max="10035" width="4.42578125" style="153" customWidth="1"/>
    <col min="10036" max="10036" width="4.85546875" style="153" customWidth="1"/>
    <col min="10037" max="10037" width="3.5703125" style="153" customWidth="1"/>
    <col min="10038" max="10038" width="4.42578125" style="153" customWidth="1"/>
    <col min="10039" max="10240" width="11.5703125" style="153"/>
    <col min="10241" max="10241" width="1.85546875" style="153" customWidth="1"/>
    <col min="10242" max="10245" width="4.5703125" style="153" customWidth="1"/>
    <col min="10246" max="10246" width="23.42578125" style="153" customWidth="1"/>
    <col min="10247" max="10247" width="13.42578125" style="153" customWidth="1"/>
    <col min="10248" max="10249" width="8.5703125" style="153" customWidth="1"/>
    <col min="10250" max="10250" width="6.140625" style="153" customWidth="1"/>
    <col min="10251" max="10252" width="4.5703125" style="153" customWidth="1"/>
    <col min="10253" max="10253" width="3.85546875" style="153" customWidth="1"/>
    <col min="10254" max="10254" width="8" style="153" customWidth="1"/>
    <col min="10255" max="10255" width="8.42578125" style="153" customWidth="1"/>
    <col min="10256" max="10258" width="4.5703125" style="153" customWidth="1"/>
    <col min="10259" max="10259" width="4.85546875" style="153" customWidth="1"/>
    <col min="10260" max="10260" width="9.140625" style="153" customWidth="1"/>
    <col min="10261" max="10261" width="7.85546875" style="153" customWidth="1"/>
    <col min="10262" max="10262" width="8.42578125" style="153" customWidth="1"/>
    <col min="10263" max="10263" width="4.5703125" style="153" customWidth="1"/>
    <col min="10264" max="10264" width="7.85546875" style="153" customWidth="1"/>
    <col min="10265" max="10265" width="4.28515625" style="153" customWidth="1"/>
    <col min="10266" max="10266" width="8.140625" style="153" customWidth="1"/>
    <col min="10267" max="10267" width="7.85546875" style="153" customWidth="1"/>
    <col min="10268" max="10268" width="4.5703125" style="153" customWidth="1"/>
    <col min="10269" max="10269" width="10.5703125" style="153" customWidth="1"/>
    <col min="10270" max="10270" width="9.140625" style="153" customWidth="1"/>
    <col min="10271" max="10271" width="2.5703125" style="153" customWidth="1"/>
    <col min="10272" max="10272" width="8.42578125" style="153" customWidth="1"/>
    <col min="10273" max="10273" width="9" style="153" customWidth="1"/>
    <col min="10274" max="10276" width="4.5703125" style="153" customWidth="1"/>
    <col min="10277" max="10277" width="7.140625" style="153" customWidth="1"/>
    <col min="10278" max="10278" width="8.5703125" style="153" customWidth="1"/>
    <col min="10279" max="10282" width="4.5703125" style="153" customWidth="1"/>
    <col min="10283" max="10284" width="11.5703125" style="153"/>
    <col min="10285" max="10285" width="7.140625" style="153" customWidth="1"/>
    <col min="10286" max="10286" width="7.42578125" style="153" customWidth="1"/>
    <col min="10287" max="10287" width="6.5703125" style="153" customWidth="1"/>
    <col min="10288" max="10288" width="8.140625" style="153" customWidth="1"/>
    <col min="10289" max="10289" width="1.5703125" style="153" customWidth="1"/>
    <col min="10290" max="10290" width="11.5703125" style="153"/>
    <col min="10291" max="10291" width="4.42578125" style="153" customWidth="1"/>
    <col min="10292" max="10292" width="4.85546875" style="153" customWidth="1"/>
    <col min="10293" max="10293" width="3.5703125" style="153" customWidth="1"/>
    <col min="10294" max="10294" width="4.42578125" style="153" customWidth="1"/>
    <col min="10295" max="10496" width="11.5703125" style="153"/>
    <col min="10497" max="10497" width="1.85546875" style="153" customWidth="1"/>
    <col min="10498" max="10501" width="4.5703125" style="153" customWidth="1"/>
    <col min="10502" max="10502" width="23.42578125" style="153" customWidth="1"/>
    <col min="10503" max="10503" width="13.42578125" style="153" customWidth="1"/>
    <col min="10504" max="10505" width="8.5703125" style="153" customWidth="1"/>
    <col min="10506" max="10506" width="6.140625" style="153" customWidth="1"/>
    <col min="10507" max="10508" width="4.5703125" style="153" customWidth="1"/>
    <col min="10509" max="10509" width="3.85546875" style="153" customWidth="1"/>
    <col min="10510" max="10510" width="8" style="153" customWidth="1"/>
    <col min="10511" max="10511" width="8.42578125" style="153" customWidth="1"/>
    <col min="10512" max="10514" width="4.5703125" style="153" customWidth="1"/>
    <col min="10515" max="10515" width="4.85546875" style="153" customWidth="1"/>
    <col min="10516" max="10516" width="9.140625" style="153" customWidth="1"/>
    <col min="10517" max="10517" width="7.85546875" style="153" customWidth="1"/>
    <col min="10518" max="10518" width="8.42578125" style="153" customWidth="1"/>
    <col min="10519" max="10519" width="4.5703125" style="153" customWidth="1"/>
    <col min="10520" max="10520" width="7.85546875" style="153" customWidth="1"/>
    <col min="10521" max="10521" width="4.28515625" style="153" customWidth="1"/>
    <col min="10522" max="10522" width="8.140625" style="153" customWidth="1"/>
    <col min="10523" max="10523" width="7.85546875" style="153" customWidth="1"/>
    <col min="10524" max="10524" width="4.5703125" style="153" customWidth="1"/>
    <col min="10525" max="10525" width="10.5703125" style="153" customWidth="1"/>
    <col min="10526" max="10526" width="9.140625" style="153" customWidth="1"/>
    <col min="10527" max="10527" width="2.5703125" style="153" customWidth="1"/>
    <col min="10528" max="10528" width="8.42578125" style="153" customWidth="1"/>
    <col min="10529" max="10529" width="9" style="153" customWidth="1"/>
    <col min="10530" max="10532" width="4.5703125" style="153" customWidth="1"/>
    <col min="10533" max="10533" width="7.140625" style="153" customWidth="1"/>
    <col min="10534" max="10534" width="8.5703125" style="153" customWidth="1"/>
    <col min="10535" max="10538" width="4.5703125" style="153" customWidth="1"/>
    <col min="10539" max="10540" width="11.5703125" style="153"/>
    <col min="10541" max="10541" width="7.140625" style="153" customWidth="1"/>
    <col min="10542" max="10542" width="7.42578125" style="153" customWidth="1"/>
    <col min="10543" max="10543" width="6.5703125" style="153" customWidth="1"/>
    <col min="10544" max="10544" width="8.140625" style="153" customWidth="1"/>
    <col min="10545" max="10545" width="1.5703125" style="153" customWidth="1"/>
    <col min="10546" max="10546" width="11.5703125" style="153"/>
    <col min="10547" max="10547" width="4.42578125" style="153" customWidth="1"/>
    <col min="10548" max="10548" width="4.85546875" style="153" customWidth="1"/>
    <col min="10549" max="10549" width="3.5703125" style="153" customWidth="1"/>
    <col min="10550" max="10550" width="4.42578125" style="153" customWidth="1"/>
    <col min="10551" max="10752" width="11.5703125" style="153"/>
    <col min="10753" max="10753" width="1.85546875" style="153" customWidth="1"/>
    <col min="10754" max="10757" width="4.5703125" style="153" customWidth="1"/>
    <col min="10758" max="10758" width="23.42578125" style="153" customWidth="1"/>
    <col min="10759" max="10759" width="13.42578125" style="153" customWidth="1"/>
    <col min="10760" max="10761" width="8.5703125" style="153" customWidth="1"/>
    <col min="10762" max="10762" width="6.140625" style="153" customWidth="1"/>
    <col min="10763" max="10764" width="4.5703125" style="153" customWidth="1"/>
    <col min="10765" max="10765" width="3.85546875" style="153" customWidth="1"/>
    <col min="10766" max="10766" width="8" style="153" customWidth="1"/>
    <col min="10767" max="10767" width="8.42578125" style="153" customWidth="1"/>
    <col min="10768" max="10770" width="4.5703125" style="153" customWidth="1"/>
    <col min="10771" max="10771" width="4.85546875" style="153" customWidth="1"/>
    <col min="10772" max="10772" width="9.140625" style="153" customWidth="1"/>
    <col min="10773" max="10773" width="7.85546875" style="153" customWidth="1"/>
    <col min="10774" max="10774" width="8.42578125" style="153" customWidth="1"/>
    <col min="10775" max="10775" width="4.5703125" style="153" customWidth="1"/>
    <col min="10776" max="10776" width="7.85546875" style="153" customWidth="1"/>
    <col min="10777" max="10777" width="4.28515625" style="153" customWidth="1"/>
    <col min="10778" max="10778" width="8.140625" style="153" customWidth="1"/>
    <col min="10779" max="10779" width="7.85546875" style="153" customWidth="1"/>
    <col min="10780" max="10780" width="4.5703125" style="153" customWidth="1"/>
    <col min="10781" max="10781" width="10.5703125" style="153" customWidth="1"/>
    <col min="10782" max="10782" width="9.140625" style="153" customWidth="1"/>
    <col min="10783" max="10783" width="2.5703125" style="153" customWidth="1"/>
    <col min="10784" max="10784" width="8.42578125" style="153" customWidth="1"/>
    <col min="10785" max="10785" width="9" style="153" customWidth="1"/>
    <col min="10786" max="10788" width="4.5703125" style="153" customWidth="1"/>
    <col min="10789" max="10789" width="7.140625" style="153" customWidth="1"/>
    <col min="10790" max="10790" width="8.5703125" style="153" customWidth="1"/>
    <col min="10791" max="10794" width="4.5703125" style="153" customWidth="1"/>
    <col min="10795" max="10796" width="11.5703125" style="153"/>
    <col min="10797" max="10797" width="7.140625" style="153" customWidth="1"/>
    <col min="10798" max="10798" width="7.42578125" style="153" customWidth="1"/>
    <col min="10799" max="10799" width="6.5703125" style="153" customWidth="1"/>
    <col min="10800" max="10800" width="8.140625" style="153" customWidth="1"/>
    <col min="10801" max="10801" width="1.5703125" style="153" customWidth="1"/>
    <col min="10802" max="10802" width="11.5703125" style="153"/>
    <col min="10803" max="10803" width="4.42578125" style="153" customWidth="1"/>
    <col min="10804" max="10804" width="4.85546875" style="153" customWidth="1"/>
    <col min="10805" max="10805" width="3.5703125" style="153" customWidth="1"/>
    <col min="10806" max="10806" width="4.42578125" style="153" customWidth="1"/>
    <col min="10807" max="11008" width="11.5703125" style="153"/>
    <col min="11009" max="11009" width="1.85546875" style="153" customWidth="1"/>
    <col min="11010" max="11013" width="4.5703125" style="153" customWidth="1"/>
    <col min="11014" max="11014" width="23.42578125" style="153" customWidth="1"/>
    <col min="11015" max="11015" width="13.42578125" style="153" customWidth="1"/>
    <col min="11016" max="11017" width="8.5703125" style="153" customWidth="1"/>
    <col min="11018" max="11018" width="6.140625" style="153" customWidth="1"/>
    <col min="11019" max="11020" width="4.5703125" style="153" customWidth="1"/>
    <col min="11021" max="11021" width="3.85546875" style="153" customWidth="1"/>
    <col min="11022" max="11022" width="8" style="153" customWidth="1"/>
    <col min="11023" max="11023" width="8.42578125" style="153" customWidth="1"/>
    <col min="11024" max="11026" width="4.5703125" style="153" customWidth="1"/>
    <col min="11027" max="11027" width="4.85546875" style="153" customWidth="1"/>
    <col min="11028" max="11028" width="9.140625" style="153" customWidth="1"/>
    <col min="11029" max="11029" width="7.85546875" style="153" customWidth="1"/>
    <col min="11030" max="11030" width="8.42578125" style="153" customWidth="1"/>
    <col min="11031" max="11031" width="4.5703125" style="153" customWidth="1"/>
    <col min="11032" max="11032" width="7.85546875" style="153" customWidth="1"/>
    <col min="11033" max="11033" width="4.28515625" style="153" customWidth="1"/>
    <col min="11034" max="11034" width="8.140625" style="153" customWidth="1"/>
    <col min="11035" max="11035" width="7.85546875" style="153" customWidth="1"/>
    <col min="11036" max="11036" width="4.5703125" style="153" customWidth="1"/>
    <col min="11037" max="11037" width="10.5703125" style="153" customWidth="1"/>
    <col min="11038" max="11038" width="9.140625" style="153" customWidth="1"/>
    <col min="11039" max="11039" width="2.5703125" style="153" customWidth="1"/>
    <col min="11040" max="11040" width="8.42578125" style="153" customWidth="1"/>
    <col min="11041" max="11041" width="9" style="153" customWidth="1"/>
    <col min="11042" max="11044" width="4.5703125" style="153" customWidth="1"/>
    <col min="11045" max="11045" width="7.140625" style="153" customWidth="1"/>
    <col min="11046" max="11046" width="8.5703125" style="153" customWidth="1"/>
    <col min="11047" max="11050" width="4.5703125" style="153" customWidth="1"/>
    <col min="11051" max="11052" width="11.5703125" style="153"/>
    <col min="11053" max="11053" width="7.140625" style="153" customWidth="1"/>
    <col min="11054" max="11054" width="7.42578125" style="153" customWidth="1"/>
    <col min="11055" max="11055" width="6.5703125" style="153" customWidth="1"/>
    <col min="11056" max="11056" width="8.140625" style="153" customWidth="1"/>
    <col min="11057" max="11057" width="1.5703125" style="153" customWidth="1"/>
    <col min="11058" max="11058" width="11.5703125" style="153"/>
    <col min="11059" max="11059" width="4.42578125" style="153" customWidth="1"/>
    <col min="11060" max="11060" width="4.85546875" style="153" customWidth="1"/>
    <col min="11061" max="11061" width="3.5703125" style="153" customWidth="1"/>
    <col min="11062" max="11062" width="4.42578125" style="153" customWidth="1"/>
    <col min="11063" max="11264" width="11.5703125" style="153"/>
    <col min="11265" max="11265" width="1.85546875" style="153" customWidth="1"/>
    <col min="11266" max="11269" width="4.5703125" style="153" customWidth="1"/>
    <col min="11270" max="11270" width="23.42578125" style="153" customWidth="1"/>
    <col min="11271" max="11271" width="13.42578125" style="153" customWidth="1"/>
    <col min="11272" max="11273" width="8.5703125" style="153" customWidth="1"/>
    <col min="11274" max="11274" width="6.140625" style="153" customWidth="1"/>
    <col min="11275" max="11276" width="4.5703125" style="153" customWidth="1"/>
    <col min="11277" max="11277" width="3.85546875" style="153" customWidth="1"/>
    <col min="11278" max="11278" width="8" style="153" customWidth="1"/>
    <col min="11279" max="11279" width="8.42578125" style="153" customWidth="1"/>
    <col min="11280" max="11282" width="4.5703125" style="153" customWidth="1"/>
    <col min="11283" max="11283" width="4.85546875" style="153" customWidth="1"/>
    <col min="11284" max="11284" width="9.140625" style="153" customWidth="1"/>
    <col min="11285" max="11285" width="7.85546875" style="153" customWidth="1"/>
    <col min="11286" max="11286" width="8.42578125" style="153" customWidth="1"/>
    <col min="11287" max="11287" width="4.5703125" style="153" customWidth="1"/>
    <col min="11288" max="11288" width="7.85546875" style="153" customWidth="1"/>
    <col min="11289" max="11289" width="4.28515625" style="153" customWidth="1"/>
    <col min="11290" max="11290" width="8.140625" style="153" customWidth="1"/>
    <col min="11291" max="11291" width="7.85546875" style="153" customWidth="1"/>
    <col min="11292" max="11292" width="4.5703125" style="153" customWidth="1"/>
    <col min="11293" max="11293" width="10.5703125" style="153" customWidth="1"/>
    <col min="11294" max="11294" width="9.140625" style="153" customWidth="1"/>
    <col min="11295" max="11295" width="2.5703125" style="153" customWidth="1"/>
    <col min="11296" max="11296" width="8.42578125" style="153" customWidth="1"/>
    <col min="11297" max="11297" width="9" style="153" customWidth="1"/>
    <col min="11298" max="11300" width="4.5703125" style="153" customWidth="1"/>
    <col min="11301" max="11301" width="7.140625" style="153" customWidth="1"/>
    <col min="11302" max="11302" width="8.5703125" style="153" customWidth="1"/>
    <col min="11303" max="11306" width="4.5703125" style="153" customWidth="1"/>
    <col min="11307" max="11308" width="11.5703125" style="153"/>
    <col min="11309" max="11309" width="7.140625" style="153" customWidth="1"/>
    <col min="11310" max="11310" width="7.42578125" style="153" customWidth="1"/>
    <col min="11311" max="11311" width="6.5703125" style="153" customWidth="1"/>
    <col min="11312" max="11312" width="8.140625" style="153" customWidth="1"/>
    <col min="11313" max="11313" width="1.5703125" style="153" customWidth="1"/>
    <col min="11314" max="11314" width="11.5703125" style="153"/>
    <col min="11315" max="11315" width="4.42578125" style="153" customWidth="1"/>
    <col min="11316" max="11316" width="4.85546875" style="153" customWidth="1"/>
    <col min="11317" max="11317" width="3.5703125" style="153" customWidth="1"/>
    <col min="11318" max="11318" width="4.42578125" style="153" customWidth="1"/>
    <col min="11319" max="11520" width="11.5703125" style="153"/>
    <col min="11521" max="11521" width="1.85546875" style="153" customWidth="1"/>
    <col min="11522" max="11525" width="4.5703125" style="153" customWidth="1"/>
    <col min="11526" max="11526" width="23.42578125" style="153" customWidth="1"/>
    <col min="11527" max="11527" width="13.42578125" style="153" customWidth="1"/>
    <col min="11528" max="11529" width="8.5703125" style="153" customWidth="1"/>
    <col min="11530" max="11530" width="6.140625" style="153" customWidth="1"/>
    <col min="11531" max="11532" width="4.5703125" style="153" customWidth="1"/>
    <col min="11533" max="11533" width="3.85546875" style="153" customWidth="1"/>
    <col min="11534" max="11534" width="8" style="153" customWidth="1"/>
    <col min="11535" max="11535" width="8.42578125" style="153" customWidth="1"/>
    <col min="11536" max="11538" width="4.5703125" style="153" customWidth="1"/>
    <col min="11539" max="11539" width="4.85546875" style="153" customWidth="1"/>
    <col min="11540" max="11540" width="9.140625" style="153" customWidth="1"/>
    <col min="11541" max="11541" width="7.85546875" style="153" customWidth="1"/>
    <col min="11542" max="11542" width="8.42578125" style="153" customWidth="1"/>
    <col min="11543" max="11543" width="4.5703125" style="153" customWidth="1"/>
    <col min="11544" max="11544" width="7.85546875" style="153" customWidth="1"/>
    <col min="11545" max="11545" width="4.28515625" style="153" customWidth="1"/>
    <col min="11546" max="11546" width="8.140625" style="153" customWidth="1"/>
    <col min="11547" max="11547" width="7.85546875" style="153" customWidth="1"/>
    <col min="11548" max="11548" width="4.5703125" style="153" customWidth="1"/>
    <col min="11549" max="11549" width="10.5703125" style="153" customWidth="1"/>
    <col min="11550" max="11550" width="9.140625" style="153" customWidth="1"/>
    <col min="11551" max="11551" width="2.5703125" style="153" customWidth="1"/>
    <col min="11552" max="11552" width="8.42578125" style="153" customWidth="1"/>
    <col min="11553" max="11553" width="9" style="153" customWidth="1"/>
    <col min="11554" max="11556" width="4.5703125" style="153" customWidth="1"/>
    <col min="11557" max="11557" width="7.140625" style="153" customWidth="1"/>
    <col min="11558" max="11558" width="8.5703125" style="153" customWidth="1"/>
    <col min="11559" max="11562" width="4.5703125" style="153" customWidth="1"/>
    <col min="11563" max="11564" width="11.5703125" style="153"/>
    <col min="11565" max="11565" width="7.140625" style="153" customWidth="1"/>
    <col min="11566" max="11566" width="7.42578125" style="153" customWidth="1"/>
    <col min="11567" max="11567" width="6.5703125" style="153" customWidth="1"/>
    <col min="11568" max="11568" width="8.140625" style="153" customWidth="1"/>
    <col min="11569" max="11569" width="1.5703125" style="153" customWidth="1"/>
    <col min="11570" max="11570" width="11.5703125" style="153"/>
    <col min="11571" max="11571" width="4.42578125" style="153" customWidth="1"/>
    <col min="11572" max="11572" width="4.85546875" style="153" customWidth="1"/>
    <col min="11573" max="11573" width="3.5703125" style="153" customWidth="1"/>
    <col min="11574" max="11574" width="4.42578125" style="153" customWidth="1"/>
    <col min="11575" max="11776" width="11.5703125" style="153"/>
    <col min="11777" max="11777" width="1.85546875" style="153" customWidth="1"/>
    <col min="11778" max="11781" width="4.5703125" style="153" customWidth="1"/>
    <col min="11782" max="11782" width="23.42578125" style="153" customWidth="1"/>
    <col min="11783" max="11783" width="13.42578125" style="153" customWidth="1"/>
    <col min="11784" max="11785" width="8.5703125" style="153" customWidth="1"/>
    <col min="11786" max="11786" width="6.140625" style="153" customWidth="1"/>
    <col min="11787" max="11788" width="4.5703125" style="153" customWidth="1"/>
    <col min="11789" max="11789" width="3.85546875" style="153" customWidth="1"/>
    <col min="11790" max="11790" width="8" style="153" customWidth="1"/>
    <col min="11791" max="11791" width="8.42578125" style="153" customWidth="1"/>
    <col min="11792" max="11794" width="4.5703125" style="153" customWidth="1"/>
    <col min="11795" max="11795" width="4.85546875" style="153" customWidth="1"/>
    <col min="11796" max="11796" width="9.140625" style="153" customWidth="1"/>
    <col min="11797" max="11797" width="7.85546875" style="153" customWidth="1"/>
    <col min="11798" max="11798" width="8.42578125" style="153" customWidth="1"/>
    <col min="11799" max="11799" width="4.5703125" style="153" customWidth="1"/>
    <col min="11800" max="11800" width="7.85546875" style="153" customWidth="1"/>
    <col min="11801" max="11801" width="4.28515625" style="153" customWidth="1"/>
    <col min="11802" max="11802" width="8.140625" style="153" customWidth="1"/>
    <col min="11803" max="11803" width="7.85546875" style="153" customWidth="1"/>
    <col min="11804" max="11804" width="4.5703125" style="153" customWidth="1"/>
    <col min="11805" max="11805" width="10.5703125" style="153" customWidth="1"/>
    <col min="11806" max="11806" width="9.140625" style="153" customWidth="1"/>
    <col min="11807" max="11807" width="2.5703125" style="153" customWidth="1"/>
    <col min="11808" max="11808" width="8.42578125" style="153" customWidth="1"/>
    <col min="11809" max="11809" width="9" style="153" customWidth="1"/>
    <col min="11810" max="11812" width="4.5703125" style="153" customWidth="1"/>
    <col min="11813" max="11813" width="7.140625" style="153" customWidth="1"/>
    <col min="11814" max="11814" width="8.5703125" style="153" customWidth="1"/>
    <col min="11815" max="11818" width="4.5703125" style="153" customWidth="1"/>
    <col min="11819" max="11820" width="11.5703125" style="153"/>
    <col min="11821" max="11821" width="7.140625" style="153" customWidth="1"/>
    <col min="11822" max="11822" width="7.42578125" style="153" customWidth="1"/>
    <col min="11823" max="11823" width="6.5703125" style="153" customWidth="1"/>
    <col min="11824" max="11824" width="8.140625" style="153" customWidth="1"/>
    <col min="11825" max="11825" width="1.5703125" style="153" customWidth="1"/>
    <col min="11826" max="11826" width="11.5703125" style="153"/>
    <col min="11827" max="11827" width="4.42578125" style="153" customWidth="1"/>
    <col min="11828" max="11828" width="4.85546875" style="153" customWidth="1"/>
    <col min="11829" max="11829" width="3.5703125" style="153" customWidth="1"/>
    <col min="11830" max="11830" width="4.42578125" style="153" customWidth="1"/>
    <col min="11831" max="12032" width="11.5703125" style="153"/>
    <col min="12033" max="12033" width="1.85546875" style="153" customWidth="1"/>
    <col min="12034" max="12037" width="4.5703125" style="153" customWidth="1"/>
    <col min="12038" max="12038" width="23.42578125" style="153" customWidth="1"/>
    <col min="12039" max="12039" width="13.42578125" style="153" customWidth="1"/>
    <col min="12040" max="12041" width="8.5703125" style="153" customWidth="1"/>
    <col min="12042" max="12042" width="6.140625" style="153" customWidth="1"/>
    <col min="12043" max="12044" width="4.5703125" style="153" customWidth="1"/>
    <col min="12045" max="12045" width="3.85546875" style="153" customWidth="1"/>
    <col min="12046" max="12046" width="8" style="153" customWidth="1"/>
    <col min="12047" max="12047" width="8.42578125" style="153" customWidth="1"/>
    <col min="12048" max="12050" width="4.5703125" style="153" customWidth="1"/>
    <col min="12051" max="12051" width="4.85546875" style="153" customWidth="1"/>
    <col min="12052" max="12052" width="9.140625" style="153" customWidth="1"/>
    <col min="12053" max="12053" width="7.85546875" style="153" customWidth="1"/>
    <col min="12054" max="12054" width="8.42578125" style="153" customWidth="1"/>
    <col min="12055" max="12055" width="4.5703125" style="153" customWidth="1"/>
    <col min="12056" max="12056" width="7.85546875" style="153" customWidth="1"/>
    <col min="12057" max="12057" width="4.28515625" style="153" customWidth="1"/>
    <col min="12058" max="12058" width="8.140625" style="153" customWidth="1"/>
    <col min="12059" max="12059" width="7.85546875" style="153" customWidth="1"/>
    <col min="12060" max="12060" width="4.5703125" style="153" customWidth="1"/>
    <col min="12061" max="12061" width="10.5703125" style="153" customWidth="1"/>
    <col min="12062" max="12062" width="9.140625" style="153" customWidth="1"/>
    <col min="12063" max="12063" width="2.5703125" style="153" customWidth="1"/>
    <col min="12064" max="12064" width="8.42578125" style="153" customWidth="1"/>
    <col min="12065" max="12065" width="9" style="153" customWidth="1"/>
    <col min="12066" max="12068" width="4.5703125" style="153" customWidth="1"/>
    <col min="12069" max="12069" width="7.140625" style="153" customWidth="1"/>
    <col min="12070" max="12070" width="8.5703125" style="153" customWidth="1"/>
    <col min="12071" max="12074" width="4.5703125" style="153" customWidth="1"/>
    <col min="12075" max="12076" width="11.5703125" style="153"/>
    <col min="12077" max="12077" width="7.140625" style="153" customWidth="1"/>
    <col min="12078" max="12078" width="7.42578125" style="153" customWidth="1"/>
    <col min="12079" max="12079" width="6.5703125" style="153" customWidth="1"/>
    <col min="12080" max="12080" width="8.140625" style="153" customWidth="1"/>
    <col min="12081" max="12081" width="1.5703125" style="153" customWidth="1"/>
    <col min="12082" max="12082" width="11.5703125" style="153"/>
    <col min="12083" max="12083" width="4.42578125" style="153" customWidth="1"/>
    <col min="12084" max="12084" width="4.85546875" style="153" customWidth="1"/>
    <col min="12085" max="12085" width="3.5703125" style="153" customWidth="1"/>
    <col min="12086" max="12086" width="4.42578125" style="153" customWidth="1"/>
    <col min="12087" max="12288" width="11.5703125" style="153"/>
    <col min="12289" max="12289" width="1.85546875" style="153" customWidth="1"/>
    <col min="12290" max="12293" width="4.5703125" style="153" customWidth="1"/>
    <col min="12294" max="12294" width="23.42578125" style="153" customWidth="1"/>
    <col min="12295" max="12295" width="13.42578125" style="153" customWidth="1"/>
    <col min="12296" max="12297" width="8.5703125" style="153" customWidth="1"/>
    <col min="12298" max="12298" width="6.140625" style="153" customWidth="1"/>
    <col min="12299" max="12300" width="4.5703125" style="153" customWidth="1"/>
    <col min="12301" max="12301" width="3.85546875" style="153" customWidth="1"/>
    <col min="12302" max="12302" width="8" style="153" customWidth="1"/>
    <col min="12303" max="12303" width="8.42578125" style="153" customWidth="1"/>
    <col min="12304" max="12306" width="4.5703125" style="153" customWidth="1"/>
    <col min="12307" max="12307" width="4.85546875" style="153" customWidth="1"/>
    <col min="12308" max="12308" width="9.140625" style="153" customWidth="1"/>
    <col min="12309" max="12309" width="7.85546875" style="153" customWidth="1"/>
    <col min="12310" max="12310" width="8.42578125" style="153" customWidth="1"/>
    <col min="12311" max="12311" width="4.5703125" style="153" customWidth="1"/>
    <col min="12312" max="12312" width="7.85546875" style="153" customWidth="1"/>
    <col min="12313" max="12313" width="4.28515625" style="153" customWidth="1"/>
    <col min="12314" max="12314" width="8.140625" style="153" customWidth="1"/>
    <col min="12315" max="12315" width="7.85546875" style="153" customWidth="1"/>
    <col min="12316" max="12316" width="4.5703125" style="153" customWidth="1"/>
    <col min="12317" max="12317" width="10.5703125" style="153" customWidth="1"/>
    <col min="12318" max="12318" width="9.140625" style="153" customWidth="1"/>
    <col min="12319" max="12319" width="2.5703125" style="153" customWidth="1"/>
    <col min="12320" max="12320" width="8.42578125" style="153" customWidth="1"/>
    <col min="12321" max="12321" width="9" style="153" customWidth="1"/>
    <col min="12322" max="12324" width="4.5703125" style="153" customWidth="1"/>
    <col min="12325" max="12325" width="7.140625" style="153" customWidth="1"/>
    <col min="12326" max="12326" width="8.5703125" style="153" customWidth="1"/>
    <col min="12327" max="12330" width="4.5703125" style="153" customWidth="1"/>
    <col min="12331" max="12332" width="11.5703125" style="153"/>
    <col min="12333" max="12333" width="7.140625" style="153" customWidth="1"/>
    <col min="12334" max="12334" width="7.42578125" style="153" customWidth="1"/>
    <col min="12335" max="12335" width="6.5703125" style="153" customWidth="1"/>
    <col min="12336" max="12336" width="8.140625" style="153" customWidth="1"/>
    <col min="12337" max="12337" width="1.5703125" style="153" customWidth="1"/>
    <col min="12338" max="12338" width="11.5703125" style="153"/>
    <col min="12339" max="12339" width="4.42578125" style="153" customWidth="1"/>
    <col min="12340" max="12340" width="4.85546875" style="153" customWidth="1"/>
    <col min="12341" max="12341" width="3.5703125" style="153" customWidth="1"/>
    <col min="12342" max="12342" width="4.42578125" style="153" customWidth="1"/>
    <col min="12343" max="12544" width="11.5703125" style="153"/>
    <col min="12545" max="12545" width="1.85546875" style="153" customWidth="1"/>
    <col min="12546" max="12549" width="4.5703125" style="153" customWidth="1"/>
    <col min="12550" max="12550" width="23.42578125" style="153" customWidth="1"/>
    <col min="12551" max="12551" width="13.42578125" style="153" customWidth="1"/>
    <col min="12552" max="12553" width="8.5703125" style="153" customWidth="1"/>
    <col min="12554" max="12554" width="6.140625" style="153" customWidth="1"/>
    <col min="12555" max="12556" width="4.5703125" style="153" customWidth="1"/>
    <col min="12557" max="12557" width="3.85546875" style="153" customWidth="1"/>
    <col min="12558" max="12558" width="8" style="153" customWidth="1"/>
    <col min="12559" max="12559" width="8.42578125" style="153" customWidth="1"/>
    <col min="12560" max="12562" width="4.5703125" style="153" customWidth="1"/>
    <col min="12563" max="12563" width="4.85546875" style="153" customWidth="1"/>
    <col min="12564" max="12564" width="9.140625" style="153" customWidth="1"/>
    <col min="12565" max="12565" width="7.85546875" style="153" customWidth="1"/>
    <col min="12566" max="12566" width="8.42578125" style="153" customWidth="1"/>
    <col min="12567" max="12567" width="4.5703125" style="153" customWidth="1"/>
    <col min="12568" max="12568" width="7.85546875" style="153" customWidth="1"/>
    <col min="12569" max="12569" width="4.28515625" style="153" customWidth="1"/>
    <col min="12570" max="12570" width="8.140625" style="153" customWidth="1"/>
    <col min="12571" max="12571" width="7.85546875" style="153" customWidth="1"/>
    <col min="12572" max="12572" width="4.5703125" style="153" customWidth="1"/>
    <col min="12573" max="12573" width="10.5703125" style="153" customWidth="1"/>
    <col min="12574" max="12574" width="9.140625" style="153" customWidth="1"/>
    <col min="12575" max="12575" width="2.5703125" style="153" customWidth="1"/>
    <col min="12576" max="12576" width="8.42578125" style="153" customWidth="1"/>
    <col min="12577" max="12577" width="9" style="153" customWidth="1"/>
    <col min="12578" max="12580" width="4.5703125" style="153" customWidth="1"/>
    <col min="12581" max="12581" width="7.140625" style="153" customWidth="1"/>
    <col min="12582" max="12582" width="8.5703125" style="153" customWidth="1"/>
    <col min="12583" max="12586" width="4.5703125" style="153" customWidth="1"/>
    <col min="12587" max="12588" width="11.5703125" style="153"/>
    <col min="12589" max="12589" width="7.140625" style="153" customWidth="1"/>
    <col min="12590" max="12590" width="7.42578125" style="153" customWidth="1"/>
    <col min="12591" max="12591" width="6.5703125" style="153" customWidth="1"/>
    <col min="12592" max="12592" width="8.140625" style="153" customWidth="1"/>
    <col min="12593" max="12593" width="1.5703125" style="153" customWidth="1"/>
    <col min="12594" max="12594" width="11.5703125" style="153"/>
    <col min="12595" max="12595" width="4.42578125" style="153" customWidth="1"/>
    <col min="12596" max="12596" width="4.85546875" style="153" customWidth="1"/>
    <col min="12597" max="12597" width="3.5703125" style="153" customWidth="1"/>
    <col min="12598" max="12598" width="4.42578125" style="153" customWidth="1"/>
    <col min="12599" max="12800" width="11.5703125" style="153"/>
    <col min="12801" max="12801" width="1.85546875" style="153" customWidth="1"/>
    <col min="12802" max="12805" width="4.5703125" style="153" customWidth="1"/>
    <col min="12806" max="12806" width="23.42578125" style="153" customWidth="1"/>
    <col min="12807" max="12807" width="13.42578125" style="153" customWidth="1"/>
    <col min="12808" max="12809" width="8.5703125" style="153" customWidth="1"/>
    <col min="12810" max="12810" width="6.140625" style="153" customWidth="1"/>
    <col min="12811" max="12812" width="4.5703125" style="153" customWidth="1"/>
    <col min="12813" max="12813" width="3.85546875" style="153" customWidth="1"/>
    <col min="12814" max="12814" width="8" style="153" customWidth="1"/>
    <col min="12815" max="12815" width="8.42578125" style="153" customWidth="1"/>
    <col min="12816" max="12818" width="4.5703125" style="153" customWidth="1"/>
    <col min="12819" max="12819" width="4.85546875" style="153" customWidth="1"/>
    <col min="12820" max="12820" width="9.140625" style="153" customWidth="1"/>
    <col min="12821" max="12821" width="7.85546875" style="153" customWidth="1"/>
    <col min="12822" max="12822" width="8.42578125" style="153" customWidth="1"/>
    <col min="12823" max="12823" width="4.5703125" style="153" customWidth="1"/>
    <col min="12824" max="12824" width="7.85546875" style="153" customWidth="1"/>
    <col min="12825" max="12825" width="4.28515625" style="153" customWidth="1"/>
    <col min="12826" max="12826" width="8.140625" style="153" customWidth="1"/>
    <col min="12827" max="12827" width="7.85546875" style="153" customWidth="1"/>
    <col min="12828" max="12828" width="4.5703125" style="153" customWidth="1"/>
    <col min="12829" max="12829" width="10.5703125" style="153" customWidth="1"/>
    <col min="12830" max="12830" width="9.140625" style="153" customWidth="1"/>
    <col min="12831" max="12831" width="2.5703125" style="153" customWidth="1"/>
    <col min="12832" max="12832" width="8.42578125" style="153" customWidth="1"/>
    <col min="12833" max="12833" width="9" style="153" customWidth="1"/>
    <col min="12834" max="12836" width="4.5703125" style="153" customWidth="1"/>
    <col min="12837" max="12837" width="7.140625" style="153" customWidth="1"/>
    <col min="12838" max="12838" width="8.5703125" style="153" customWidth="1"/>
    <col min="12839" max="12842" width="4.5703125" style="153" customWidth="1"/>
    <col min="12843" max="12844" width="11.5703125" style="153"/>
    <col min="12845" max="12845" width="7.140625" style="153" customWidth="1"/>
    <col min="12846" max="12846" width="7.42578125" style="153" customWidth="1"/>
    <col min="12847" max="12847" width="6.5703125" style="153" customWidth="1"/>
    <col min="12848" max="12848" width="8.140625" style="153" customWidth="1"/>
    <col min="12849" max="12849" width="1.5703125" style="153" customWidth="1"/>
    <col min="12850" max="12850" width="11.5703125" style="153"/>
    <col min="12851" max="12851" width="4.42578125" style="153" customWidth="1"/>
    <col min="12852" max="12852" width="4.85546875" style="153" customWidth="1"/>
    <col min="12853" max="12853" width="3.5703125" style="153" customWidth="1"/>
    <col min="12854" max="12854" width="4.42578125" style="153" customWidth="1"/>
    <col min="12855" max="13056" width="11.5703125" style="153"/>
    <col min="13057" max="13057" width="1.85546875" style="153" customWidth="1"/>
    <col min="13058" max="13061" width="4.5703125" style="153" customWidth="1"/>
    <col min="13062" max="13062" width="23.42578125" style="153" customWidth="1"/>
    <col min="13063" max="13063" width="13.42578125" style="153" customWidth="1"/>
    <col min="13064" max="13065" width="8.5703125" style="153" customWidth="1"/>
    <col min="13066" max="13066" width="6.140625" style="153" customWidth="1"/>
    <col min="13067" max="13068" width="4.5703125" style="153" customWidth="1"/>
    <col min="13069" max="13069" width="3.85546875" style="153" customWidth="1"/>
    <col min="13070" max="13070" width="8" style="153" customWidth="1"/>
    <col min="13071" max="13071" width="8.42578125" style="153" customWidth="1"/>
    <col min="13072" max="13074" width="4.5703125" style="153" customWidth="1"/>
    <col min="13075" max="13075" width="4.85546875" style="153" customWidth="1"/>
    <col min="13076" max="13076" width="9.140625" style="153" customWidth="1"/>
    <col min="13077" max="13077" width="7.85546875" style="153" customWidth="1"/>
    <col min="13078" max="13078" width="8.42578125" style="153" customWidth="1"/>
    <col min="13079" max="13079" width="4.5703125" style="153" customWidth="1"/>
    <col min="13080" max="13080" width="7.85546875" style="153" customWidth="1"/>
    <col min="13081" max="13081" width="4.28515625" style="153" customWidth="1"/>
    <col min="13082" max="13082" width="8.140625" style="153" customWidth="1"/>
    <col min="13083" max="13083" width="7.85546875" style="153" customWidth="1"/>
    <col min="13084" max="13084" width="4.5703125" style="153" customWidth="1"/>
    <col min="13085" max="13085" width="10.5703125" style="153" customWidth="1"/>
    <col min="13086" max="13086" width="9.140625" style="153" customWidth="1"/>
    <col min="13087" max="13087" width="2.5703125" style="153" customWidth="1"/>
    <col min="13088" max="13088" width="8.42578125" style="153" customWidth="1"/>
    <col min="13089" max="13089" width="9" style="153" customWidth="1"/>
    <col min="13090" max="13092" width="4.5703125" style="153" customWidth="1"/>
    <col min="13093" max="13093" width="7.140625" style="153" customWidth="1"/>
    <col min="13094" max="13094" width="8.5703125" style="153" customWidth="1"/>
    <col min="13095" max="13098" width="4.5703125" style="153" customWidth="1"/>
    <col min="13099" max="13100" width="11.5703125" style="153"/>
    <col min="13101" max="13101" width="7.140625" style="153" customWidth="1"/>
    <col min="13102" max="13102" width="7.42578125" style="153" customWidth="1"/>
    <col min="13103" max="13103" width="6.5703125" style="153" customWidth="1"/>
    <col min="13104" max="13104" width="8.140625" style="153" customWidth="1"/>
    <col min="13105" max="13105" width="1.5703125" style="153" customWidth="1"/>
    <col min="13106" max="13106" width="11.5703125" style="153"/>
    <col min="13107" max="13107" width="4.42578125" style="153" customWidth="1"/>
    <col min="13108" max="13108" width="4.85546875" style="153" customWidth="1"/>
    <col min="13109" max="13109" width="3.5703125" style="153" customWidth="1"/>
    <col min="13110" max="13110" width="4.42578125" style="153" customWidth="1"/>
    <col min="13111" max="13312" width="11.5703125" style="153"/>
    <col min="13313" max="13313" width="1.85546875" style="153" customWidth="1"/>
    <col min="13314" max="13317" width="4.5703125" style="153" customWidth="1"/>
    <col min="13318" max="13318" width="23.42578125" style="153" customWidth="1"/>
    <col min="13319" max="13319" width="13.42578125" style="153" customWidth="1"/>
    <col min="13320" max="13321" width="8.5703125" style="153" customWidth="1"/>
    <col min="13322" max="13322" width="6.140625" style="153" customWidth="1"/>
    <col min="13323" max="13324" width="4.5703125" style="153" customWidth="1"/>
    <col min="13325" max="13325" width="3.85546875" style="153" customWidth="1"/>
    <col min="13326" max="13326" width="8" style="153" customWidth="1"/>
    <col min="13327" max="13327" width="8.42578125" style="153" customWidth="1"/>
    <col min="13328" max="13330" width="4.5703125" style="153" customWidth="1"/>
    <col min="13331" max="13331" width="4.85546875" style="153" customWidth="1"/>
    <col min="13332" max="13332" width="9.140625" style="153" customWidth="1"/>
    <col min="13333" max="13333" width="7.85546875" style="153" customWidth="1"/>
    <col min="13334" max="13334" width="8.42578125" style="153" customWidth="1"/>
    <col min="13335" max="13335" width="4.5703125" style="153" customWidth="1"/>
    <col min="13336" max="13336" width="7.85546875" style="153" customWidth="1"/>
    <col min="13337" max="13337" width="4.28515625" style="153" customWidth="1"/>
    <col min="13338" max="13338" width="8.140625" style="153" customWidth="1"/>
    <col min="13339" max="13339" width="7.85546875" style="153" customWidth="1"/>
    <col min="13340" max="13340" width="4.5703125" style="153" customWidth="1"/>
    <col min="13341" max="13341" width="10.5703125" style="153" customWidth="1"/>
    <col min="13342" max="13342" width="9.140625" style="153" customWidth="1"/>
    <col min="13343" max="13343" width="2.5703125" style="153" customWidth="1"/>
    <col min="13344" max="13344" width="8.42578125" style="153" customWidth="1"/>
    <col min="13345" max="13345" width="9" style="153" customWidth="1"/>
    <col min="13346" max="13348" width="4.5703125" style="153" customWidth="1"/>
    <col min="13349" max="13349" width="7.140625" style="153" customWidth="1"/>
    <col min="13350" max="13350" width="8.5703125" style="153" customWidth="1"/>
    <col min="13351" max="13354" width="4.5703125" style="153" customWidth="1"/>
    <col min="13355" max="13356" width="11.5703125" style="153"/>
    <col min="13357" max="13357" width="7.140625" style="153" customWidth="1"/>
    <col min="13358" max="13358" width="7.42578125" style="153" customWidth="1"/>
    <col min="13359" max="13359" width="6.5703125" style="153" customWidth="1"/>
    <col min="13360" max="13360" width="8.140625" style="153" customWidth="1"/>
    <col min="13361" max="13361" width="1.5703125" style="153" customWidth="1"/>
    <col min="13362" max="13362" width="11.5703125" style="153"/>
    <col min="13363" max="13363" width="4.42578125" style="153" customWidth="1"/>
    <col min="13364" max="13364" width="4.85546875" style="153" customWidth="1"/>
    <col min="13365" max="13365" width="3.5703125" style="153" customWidth="1"/>
    <col min="13366" max="13366" width="4.42578125" style="153" customWidth="1"/>
    <col min="13367" max="13568" width="11.5703125" style="153"/>
    <col min="13569" max="13569" width="1.85546875" style="153" customWidth="1"/>
    <col min="13570" max="13573" width="4.5703125" style="153" customWidth="1"/>
    <col min="13574" max="13574" width="23.42578125" style="153" customWidth="1"/>
    <col min="13575" max="13575" width="13.42578125" style="153" customWidth="1"/>
    <col min="13576" max="13577" width="8.5703125" style="153" customWidth="1"/>
    <col min="13578" max="13578" width="6.140625" style="153" customWidth="1"/>
    <col min="13579" max="13580" width="4.5703125" style="153" customWidth="1"/>
    <col min="13581" max="13581" width="3.85546875" style="153" customWidth="1"/>
    <col min="13582" max="13582" width="8" style="153" customWidth="1"/>
    <col min="13583" max="13583" width="8.42578125" style="153" customWidth="1"/>
    <col min="13584" max="13586" width="4.5703125" style="153" customWidth="1"/>
    <col min="13587" max="13587" width="4.85546875" style="153" customWidth="1"/>
    <col min="13588" max="13588" width="9.140625" style="153" customWidth="1"/>
    <col min="13589" max="13589" width="7.85546875" style="153" customWidth="1"/>
    <col min="13590" max="13590" width="8.42578125" style="153" customWidth="1"/>
    <col min="13591" max="13591" width="4.5703125" style="153" customWidth="1"/>
    <col min="13592" max="13592" width="7.85546875" style="153" customWidth="1"/>
    <col min="13593" max="13593" width="4.28515625" style="153" customWidth="1"/>
    <col min="13594" max="13594" width="8.140625" style="153" customWidth="1"/>
    <col min="13595" max="13595" width="7.85546875" style="153" customWidth="1"/>
    <col min="13596" max="13596" width="4.5703125" style="153" customWidth="1"/>
    <col min="13597" max="13597" width="10.5703125" style="153" customWidth="1"/>
    <col min="13598" max="13598" width="9.140625" style="153" customWidth="1"/>
    <col min="13599" max="13599" width="2.5703125" style="153" customWidth="1"/>
    <col min="13600" max="13600" width="8.42578125" style="153" customWidth="1"/>
    <col min="13601" max="13601" width="9" style="153" customWidth="1"/>
    <col min="13602" max="13604" width="4.5703125" style="153" customWidth="1"/>
    <col min="13605" max="13605" width="7.140625" style="153" customWidth="1"/>
    <col min="13606" max="13606" width="8.5703125" style="153" customWidth="1"/>
    <col min="13607" max="13610" width="4.5703125" style="153" customWidth="1"/>
    <col min="13611" max="13612" width="11.5703125" style="153"/>
    <col min="13613" max="13613" width="7.140625" style="153" customWidth="1"/>
    <col min="13614" max="13614" width="7.42578125" style="153" customWidth="1"/>
    <col min="13615" max="13615" width="6.5703125" style="153" customWidth="1"/>
    <col min="13616" max="13616" width="8.140625" style="153" customWidth="1"/>
    <col min="13617" max="13617" width="1.5703125" style="153" customWidth="1"/>
    <col min="13618" max="13618" width="11.5703125" style="153"/>
    <col min="13619" max="13619" width="4.42578125" style="153" customWidth="1"/>
    <col min="13620" max="13620" width="4.85546875" style="153" customWidth="1"/>
    <col min="13621" max="13621" width="3.5703125" style="153" customWidth="1"/>
    <col min="13622" max="13622" width="4.42578125" style="153" customWidth="1"/>
    <col min="13623" max="13824" width="11.5703125" style="153"/>
    <col min="13825" max="13825" width="1.85546875" style="153" customWidth="1"/>
    <col min="13826" max="13829" width="4.5703125" style="153" customWidth="1"/>
    <col min="13830" max="13830" width="23.42578125" style="153" customWidth="1"/>
    <col min="13831" max="13831" width="13.42578125" style="153" customWidth="1"/>
    <col min="13832" max="13833" width="8.5703125" style="153" customWidth="1"/>
    <col min="13834" max="13834" width="6.140625" style="153" customWidth="1"/>
    <col min="13835" max="13836" width="4.5703125" style="153" customWidth="1"/>
    <col min="13837" max="13837" width="3.85546875" style="153" customWidth="1"/>
    <col min="13838" max="13838" width="8" style="153" customWidth="1"/>
    <col min="13839" max="13839" width="8.42578125" style="153" customWidth="1"/>
    <col min="13840" max="13842" width="4.5703125" style="153" customWidth="1"/>
    <col min="13843" max="13843" width="4.85546875" style="153" customWidth="1"/>
    <col min="13844" max="13844" width="9.140625" style="153" customWidth="1"/>
    <col min="13845" max="13845" width="7.85546875" style="153" customWidth="1"/>
    <col min="13846" max="13846" width="8.42578125" style="153" customWidth="1"/>
    <col min="13847" max="13847" width="4.5703125" style="153" customWidth="1"/>
    <col min="13848" max="13848" width="7.85546875" style="153" customWidth="1"/>
    <col min="13849" max="13849" width="4.28515625" style="153" customWidth="1"/>
    <col min="13850" max="13850" width="8.140625" style="153" customWidth="1"/>
    <col min="13851" max="13851" width="7.85546875" style="153" customWidth="1"/>
    <col min="13852" max="13852" width="4.5703125" style="153" customWidth="1"/>
    <col min="13853" max="13853" width="10.5703125" style="153" customWidth="1"/>
    <col min="13854" max="13854" width="9.140625" style="153" customWidth="1"/>
    <col min="13855" max="13855" width="2.5703125" style="153" customWidth="1"/>
    <col min="13856" max="13856" width="8.42578125" style="153" customWidth="1"/>
    <col min="13857" max="13857" width="9" style="153" customWidth="1"/>
    <col min="13858" max="13860" width="4.5703125" style="153" customWidth="1"/>
    <col min="13861" max="13861" width="7.140625" style="153" customWidth="1"/>
    <col min="13862" max="13862" width="8.5703125" style="153" customWidth="1"/>
    <col min="13863" max="13866" width="4.5703125" style="153" customWidth="1"/>
    <col min="13867" max="13868" width="11.5703125" style="153"/>
    <col min="13869" max="13869" width="7.140625" style="153" customWidth="1"/>
    <col min="13870" max="13870" width="7.42578125" style="153" customWidth="1"/>
    <col min="13871" max="13871" width="6.5703125" style="153" customWidth="1"/>
    <col min="13872" max="13872" width="8.140625" style="153" customWidth="1"/>
    <col min="13873" max="13873" width="1.5703125" style="153" customWidth="1"/>
    <col min="13874" max="13874" width="11.5703125" style="153"/>
    <col min="13875" max="13875" width="4.42578125" style="153" customWidth="1"/>
    <col min="13876" max="13876" width="4.85546875" style="153" customWidth="1"/>
    <col min="13877" max="13877" width="3.5703125" style="153" customWidth="1"/>
    <col min="13878" max="13878" width="4.42578125" style="153" customWidth="1"/>
    <col min="13879" max="14080" width="11.5703125" style="153"/>
    <col min="14081" max="14081" width="1.85546875" style="153" customWidth="1"/>
    <col min="14082" max="14085" width="4.5703125" style="153" customWidth="1"/>
    <col min="14086" max="14086" width="23.42578125" style="153" customWidth="1"/>
    <col min="14087" max="14087" width="13.42578125" style="153" customWidth="1"/>
    <col min="14088" max="14089" width="8.5703125" style="153" customWidth="1"/>
    <col min="14090" max="14090" width="6.140625" style="153" customWidth="1"/>
    <col min="14091" max="14092" width="4.5703125" style="153" customWidth="1"/>
    <col min="14093" max="14093" width="3.85546875" style="153" customWidth="1"/>
    <col min="14094" max="14094" width="8" style="153" customWidth="1"/>
    <col min="14095" max="14095" width="8.42578125" style="153" customWidth="1"/>
    <col min="14096" max="14098" width="4.5703125" style="153" customWidth="1"/>
    <col min="14099" max="14099" width="4.85546875" style="153" customWidth="1"/>
    <col min="14100" max="14100" width="9.140625" style="153" customWidth="1"/>
    <col min="14101" max="14101" width="7.85546875" style="153" customWidth="1"/>
    <col min="14102" max="14102" width="8.42578125" style="153" customWidth="1"/>
    <col min="14103" max="14103" width="4.5703125" style="153" customWidth="1"/>
    <col min="14104" max="14104" width="7.85546875" style="153" customWidth="1"/>
    <col min="14105" max="14105" width="4.28515625" style="153" customWidth="1"/>
    <col min="14106" max="14106" width="8.140625" style="153" customWidth="1"/>
    <col min="14107" max="14107" width="7.85546875" style="153" customWidth="1"/>
    <col min="14108" max="14108" width="4.5703125" style="153" customWidth="1"/>
    <col min="14109" max="14109" width="10.5703125" style="153" customWidth="1"/>
    <col min="14110" max="14110" width="9.140625" style="153" customWidth="1"/>
    <col min="14111" max="14111" width="2.5703125" style="153" customWidth="1"/>
    <col min="14112" max="14112" width="8.42578125" style="153" customWidth="1"/>
    <col min="14113" max="14113" width="9" style="153" customWidth="1"/>
    <col min="14114" max="14116" width="4.5703125" style="153" customWidth="1"/>
    <col min="14117" max="14117" width="7.140625" style="153" customWidth="1"/>
    <col min="14118" max="14118" width="8.5703125" style="153" customWidth="1"/>
    <col min="14119" max="14122" width="4.5703125" style="153" customWidth="1"/>
    <col min="14123" max="14124" width="11.5703125" style="153"/>
    <col min="14125" max="14125" width="7.140625" style="153" customWidth="1"/>
    <col min="14126" max="14126" width="7.42578125" style="153" customWidth="1"/>
    <col min="14127" max="14127" width="6.5703125" style="153" customWidth="1"/>
    <col min="14128" max="14128" width="8.140625" style="153" customWidth="1"/>
    <col min="14129" max="14129" width="1.5703125" style="153" customWidth="1"/>
    <col min="14130" max="14130" width="11.5703125" style="153"/>
    <col min="14131" max="14131" width="4.42578125" style="153" customWidth="1"/>
    <col min="14132" max="14132" width="4.85546875" style="153" customWidth="1"/>
    <col min="14133" max="14133" width="3.5703125" style="153" customWidth="1"/>
    <col min="14134" max="14134" width="4.42578125" style="153" customWidth="1"/>
    <col min="14135" max="14336" width="11.5703125" style="153"/>
    <col min="14337" max="14337" width="1.85546875" style="153" customWidth="1"/>
    <col min="14338" max="14341" width="4.5703125" style="153" customWidth="1"/>
    <col min="14342" max="14342" width="23.42578125" style="153" customWidth="1"/>
    <col min="14343" max="14343" width="13.42578125" style="153" customWidth="1"/>
    <col min="14344" max="14345" width="8.5703125" style="153" customWidth="1"/>
    <col min="14346" max="14346" width="6.140625" style="153" customWidth="1"/>
    <col min="14347" max="14348" width="4.5703125" style="153" customWidth="1"/>
    <col min="14349" max="14349" width="3.85546875" style="153" customWidth="1"/>
    <col min="14350" max="14350" width="8" style="153" customWidth="1"/>
    <col min="14351" max="14351" width="8.42578125" style="153" customWidth="1"/>
    <col min="14352" max="14354" width="4.5703125" style="153" customWidth="1"/>
    <col min="14355" max="14355" width="4.85546875" style="153" customWidth="1"/>
    <col min="14356" max="14356" width="9.140625" style="153" customWidth="1"/>
    <col min="14357" max="14357" width="7.85546875" style="153" customWidth="1"/>
    <col min="14358" max="14358" width="8.42578125" style="153" customWidth="1"/>
    <col min="14359" max="14359" width="4.5703125" style="153" customWidth="1"/>
    <col min="14360" max="14360" width="7.85546875" style="153" customWidth="1"/>
    <col min="14361" max="14361" width="4.28515625" style="153" customWidth="1"/>
    <col min="14362" max="14362" width="8.140625" style="153" customWidth="1"/>
    <col min="14363" max="14363" width="7.85546875" style="153" customWidth="1"/>
    <col min="14364" max="14364" width="4.5703125" style="153" customWidth="1"/>
    <col min="14365" max="14365" width="10.5703125" style="153" customWidth="1"/>
    <col min="14366" max="14366" width="9.140625" style="153" customWidth="1"/>
    <col min="14367" max="14367" width="2.5703125" style="153" customWidth="1"/>
    <col min="14368" max="14368" width="8.42578125" style="153" customWidth="1"/>
    <col min="14369" max="14369" width="9" style="153" customWidth="1"/>
    <col min="14370" max="14372" width="4.5703125" style="153" customWidth="1"/>
    <col min="14373" max="14373" width="7.140625" style="153" customWidth="1"/>
    <col min="14374" max="14374" width="8.5703125" style="153" customWidth="1"/>
    <col min="14375" max="14378" width="4.5703125" style="153" customWidth="1"/>
    <col min="14379" max="14380" width="11.5703125" style="153"/>
    <col min="14381" max="14381" width="7.140625" style="153" customWidth="1"/>
    <col min="14382" max="14382" width="7.42578125" style="153" customWidth="1"/>
    <col min="14383" max="14383" width="6.5703125" style="153" customWidth="1"/>
    <col min="14384" max="14384" width="8.140625" style="153" customWidth="1"/>
    <col min="14385" max="14385" width="1.5703125" style="153" customWidth="1"/>
    <col min="14386" max="14386" width="11.5703125" style="153"/>
    <col min="14387" max="14387" width="4.42578125" style="153" customWidth="1"/>
    <col min="14388" max="14388" width="4.85546875" style="153" customWidth="1"/>
    <col min="14389" max="14389" width="3.5703125" style="153" customWidth="1"/>
    <col min="14390" max="14390" width="4.42578125" style="153" customWidth="1"/>
    <col min="14391" max="14592" width="11.5703125" style="153"/>
    <col min="14593" max="14593" width="1.85546875" style="153" customWidth="1"/>
    <col min="14594" max="14597" width="4.5703125" style="153" customWidth="1"/>
    <col min="14598" max="14598" width="23.42578125" style="153" customWidth="1"/>
    <col min="14599" max="14599" width="13.42578125" style="153" customWidth="1"/>
    <col min="14600" max="14601" width="8.5703125" style="153" customWidth="1"/>
    <col min="14602" max="14602" width="6.140625" style="153" customWidth="1"/>
    <col min="14603" max="14604" width="4.5703125" style="153" customWidth="1"/>
    <col min="14605" max="14605" width="3.85546875" style="153" customWidth="1"/>
    <col min="14606" max="14606" width="8" style="153" customWidth="1"/>
    <col min="14607" max="14607" width="8.42578125" style="153" customWidth="1"/>
    <col min="14608" max="14610" width="4.5703125" style="153" customWidth="1"/>
    <col min="14611" max="14611" width="4.85546875" style="153" customWidth="1"/>
    <col min="14612" max="14612" width="9.140625" style="153" customWidth="1"/>
    <col min="14613" max="14613" width="7.85546875" style="153" customWidth="1"/>
    <col min="14614" max="14614" width="8.42578125" style="153" customWidth="1"/>
    <col min="14615" max="14615" width="4.5703125" style="153" customWidth="1"/>
    <col min="14616" max="14616" width="7.85546875" style="153" customWidth="1"/>
    <col min="14617" max="14617" width="4.28515625" style="153" customWidth="1"/>
    <col min="14618" max="14618" width="8.140625" style="153" customWidth="1"/>
    <col min="14619" max="14619" width="7.85546875" style="153" customWidth="1"/>
    <col min="14620" max="14620" width="4.5703125" style="153" customWidth="1"/>
    <col min="14621" max="14621" width="10.5703125" style="153" customWidth="1"/>
    <col min="14622" max="14622" width="9.140625" style="153" customWidth="1"/>
    <col min="14623" max="14623" width="2.5703125" style="153" customWidth="1"/>
    <col min="14624" max="14624" width="8.42578125" style="153" customWidth="1"/>
    <col min="14625" max="14625" width="9" style="153" customWidth="1"/>
    <col min="14626" max="14628" width="4.5703125" style="153" customWidth="1"/>
    <col min="14629" max="14629" width="7.140625" style="153" customWidth="1"/>
    <col min="14630" max="14630" width="8.5703125" style="153" customWidth="1"/>
    <col min="14631" max="14634" width="4.5703125" style="153" customWidth="1"/>
    <col min="14635" max="14636" width="11.5703125" style="153"/>
    <col min="14637" max="14637" width="7.140625" style="153" customWidth="1"/>
    <col min="14638" max="14638" width="7.42578125" style="153" customWidth="1"/>
    <col min="14639" max="14639" width="6.5703125" style="153" customWidth="1"/>
    <col min="14640" max="14640" width="8.140625" style="153" customWidth="1"/>
    <col min="14641" max="14641" width="1.5703125" style="153" customWidth="1"/>
    <col min="14642" max="14642" width="11.5703125" style="153"/>
    <col min="14643" max="14643" width="4.42578125" style="153" customWidth="1"/>
    <col min="14644" max="14644" width="4.85546875" style="153" customWidth="1"/>
    <col min="14645" max="14645" width="3.5703125" style="153" customWidth="1"/>
    <col min="14646" max="14646" width="4.42578125" style="153" customWidth="1"/>
    <col min="14647" max="14848" width="11.5703125" style="153"/>
    <col min="14849" max="14849" width="1.85546875" style="153" customWidth="1"/>
    <col min="14850" max="14853" width="4.5703125" style="153" customWidth="1"/>
    <col min="14854" max="14854" width="23.42578125" style="153" customWidth="1"/>
    <col min="14855" max="14855" width="13.42578125" style="153" customWidth="1"/>
    <col min="14856" max="14857" width="8.5703125" style="153" customWidth="1"/>
    <col min="14858" max="14858" width="6.140625" style="153" customWidth="1"/>
    <col min="14859" max="14860" width="4.5703125" style="153" customWidth="1"/>
    <col min="14861" max="14861" width="3.85546875" style="153" customWidth="1"/>
    <col min="14862" max="14862" width="8" style="153" customWidth="1"/>
    <col min="14863" max="14863" width="8.42578125" style="153" customWidth="1"/>
    <col min="14864" max="14866" width="4.5703125" style="153" customWidth="1"/>
    <col min="14867" max="14867" width="4.85546875" style="153" customWidth="1"/>
    <col min="14868" max="14868" width="9.140625" style="153" customWidth="1"/>
    <col min="14869" max="14869" width="7.85546875" style="153" customWidth="1"/>
    <col min="14870" max="14870" width="8.42578125" style="153" customWidth="1"/>
    <col min="14871" max="14871" width="4.5703125" style="153" customWidth="1"/>
    <col min="14872" max="14872" width="7.85546875" style="153" customWidth="1"/>
    <col min="14873" max="14873" width="4.28515625" style="153" customWidth="1"/>
    <col min="14874" max="14874" width="8.140625" style="153" customWidth="1"/>
    <col min="14875" max="14875" width="7.85546875" style="153" customWidth="1"/>
    <col min="14876" max="14876" width="4.5703125" style="153" customWidth="1"/>
    <col min="14877" max="14877" width="10.5703125" style="153" customWidth="1"/>
    <col min="14878" max="14878" width="9.140625" style="153" customWidth="1"/>
    <col min="14879" max="14879" width="2.5703125" style="153" customWidth="1"/>
    <col min="14880" max="14880" width="8.42578125" style="153" customWidth="1"/>
    <col min="14881" max="14881" width="9" style="153" customWidth="1"/>
    <col min="14882" max="14884" width="4.5703125" style="153" customWidth="1"/>
    <col min="14885" max="14885" width="7.140625" style="153" customWidth="1"/>
    <col min="14886" max="14886" width="8.5703125" style="153" customWidth="1"/>
    <col min="14887" max="14890" width="4.5703125" style="153" customWidth="1"/>
    <col min="14891" max="14892" width="11.5703125" style="153"/>
    <col min="14893" max="14893" width="7.140625" style="153" customWidth="1"/>
    <col min="14894" max="14894" width="7.42578125" style="153" customWidth="1"/>
    <col min="14895" max="14895" width="6.5703125" style="153" customWidth="1"/>
    <col min="14896" max="14896" width="8.140625" style="153" customWidth="1"/>
    <col min="14897" max="14897" width="1.5703125" style="153" customWidth="1"/>
    <col min="14898" max="14898" width="11.5703125" style="153"/>
    <col min="14899" max="14899" width="4.42578125" style="153" customWidth="1"/>
    <col min="14900" max="14900" width="4.85546875" style="153" customWidth="1"/>
    <col min="14901" max="14901" width="3.5703125" style="153" customWidth="1"/>
    <col min="14902" max="14902" width="4.42578125" style="153" customWidth="1"/>
    <col min="14903" max="15104" width="11.5703125" style="153"/>
    <col min="15105" max="15105" width="1.85546875" style="153" customWidth="1"/>
    <col min="15106" max="15109" width="4.5703125" style="153" customWidth="1"/>
    <col min="15110" max="15110" width="23.42578125" style="153" customWidth="1"/>
    <col min="15111" max="15111" width="13.42578125" style="153" customWidth="1"/>
    <col min="15112" max="15113" width="8.5703125" style="153" customWidth="1"/>
    <col min="15114" max="15114" width="6.140625" style="153" customWidth="1"/>
    <col min="15115" max="15116" width="4.5703125" style="153" customWidth="1"/>
    <col min="15117" max="15117" width="3.85546875" style="153" customWidth="1"/>
    <col min="15118" max="15118" width="8" style="153" customWidth="1"/>
    <col min="15119" max="15119" width="8.42578125" style="153" customWidth="1"/>
    <col min="15120" max="15122" width="4.5703125" style="153" customWidth="1"/>
    <col min="15123" max="15123" width="4.85546875" style="153" customWidth="1"/>
    <col min="15124" max="15124" width="9.140625" style="153" customWidth="1"/>
    <col min="15125" max="15125" width="7.85546875" style="153" customWidth="1"/>
    <col min="15126" max="15126" width="8.42578125" style="153" customWidth="1"/>
    <col min="15127" max="15127" width="4.5703125" style="153" customWidth="1"/>
    <col min="15128" max="15128" width="7.85546875" style="153" customWidth="1"/>
    <col min="15129" max="15129" width="4.28515625" style="153" customWidth="1"/>
    <col min="15130" max="15130" width="8.140625" style="153" customWidth="1"/>
    <col min="15131" max="15131" width="7.85546875" style="153" customWidth="1"/>
    <col min="15132" max="15132" width="4.5703125" style="153" customWidth="1"/>
    <col min="15133" max="15133" width="10.5703125" style="153" customWidth="1"/>
    <col min="15134" max="15134" width="9.140625" style="153" customWidth="1"/>
    <col min="15135" max="15135" width="2.5703125" style="153" customWidth="1"/>
    <col min="15136" max="15136" width="8.42578125" style="153" customWidth="1"/>
    <col min="15137" max="15137" width="9" style="153" customWidth="1"/>
    <col min="15138" max="15140" width="4.5703125" style="153" customWidth="1"/>
    <col min="15141" max="15141" width="7.140625" style="153" customWidth="1"/>
    <col min="15142" max="15142" width="8.5703125" style="153" customWidth="1"/>
    <col min="15143" max="15146" width="4.5703125" style="153" customWidth="1"/>
    <col min="15147" max="15148" width="11.5703125" style="153"/>
    <col min="15149" max="15149" width="7.140625" style="153" customWidth="1"/>
    <col min="15150" max="15150" width="7.42578125" style="153" customWidth="1"/>
    <col min="15151" max="15151" width="6.5703125" style="153" customWidth="1"/>
    <col min="15152" max="15152" width="8.140625" style="153" customWidth="1"/>
    <col min="15153" max="15153" width="1.5703125" style="153" customWidth="1"/>
    <col min="15154" max="15154" width="11.5703125" style="153"/>
    <col min="15155" max="15155" width="4.42578125" style="153" customWidth="1"/>
    <col min="15156" max="15156" width="4.85546875" style="153" customWidth="1"/>
    <col min="15157" max="15157" width="3.5703125" style="153" customWidth="1"/>
    <col min="15158" max="15158" width="4.42578125" style="153" customWidth="1"/>
    <col min="15159" max="15360" width="11.5703125" style="153"/>
    <col min="15361" max="15361" width="1.85546875" style="153" customWidth="1"/>
    <col min="15362" max="15365" width="4.5703125" style="153" customWidth="1"/>
    <col min="15366" max="15366" width="23.42578125" style="153" customWidth="1"/>
    <col min="15367" max="15367" width="13.42578125" style="153" customWidth="1"/>
    <col min="15368" max="15369" width="8.5703125" style="153" customWidth="1"/>
    <col min="15370" max="15370" width="6.140625" style="153" customWidth="1"/>
    <col min="15371" max="15372" width="4.5703125" style="153" customWidth="1"/>
    <col min="15373" max="15373" width="3.85546875" style="153" customWidth="1"/>
    <col min="15374" max="15374" width="8" style="153" customWidth="1"/>
    <col min="15375" max="15375" width="8.42578125" style="153" customWidth="1"/>
    <col min="15376" max="15378" width="4.5703125" style="153" customWidth="1"/>
    <col min="15379" max="15379" width="4.85546875" style="153" customWidth="1"/>
    <col min="15380" max="15380" width="9.140625" style="153" customWidth="1"/>
    <col min="15381" max="15381" width="7.85546875" style="153" customWidth="1"/>
    <col min="15382" max="15382" width="8.42578125" style="153" customWidth="1"/>
    <col min="15383" max="15383" width="4.5703125" style="153" customWidth="1"/>
    <col min="15384" max="15384" width="7.85546875" style="153" customWidth="1"/>
    <col min="15385" max="15385" width="4.28515625" style="153" customWidth="1"/>
    <col min="15386" max="15386" width="8.140625" style="153" customWidth="1"/>
    <col min="15387" max="15387" width="7.85546875" style="153" customWidth="1"/>
    <col min="15388" max="15388" width="4.5703125" style="153" customWidth="1"/>
    <col min="15389" max="15389" width="10.5703125" style="153" customWidth="1"/>
    <col min="15390" max="15390" width="9.140625" style="153" customWidth="1"/>
    <col min="15391" max="15391" width="2.5703125" style="153" customWidth="1"/>
    <col min="15392" max="15392" width="8.42578125" style="153" customWidth="1"/>
    <col min="15393" max="15393" width="9" style="153" customWidth="1"/>
    <col min="15394" max="15396" width="4.5703125" style="153" customWidth="1"/>
    <col min="15397" max="15397" width="7.140625" style="153" customWidth="1"/>
    <col min="15398" max="15398" width="8.5703125" style="153" customWidth="1"/>
    <col min="15399" max="15402" width="4.5703125" style="153" customWidth="1"/>
    <col min="15403" max="15404" width="11.5703125" style="153"/>
    <col min="15405" max="15405" width="7.140625" style="153" customWidth="1"/>
    <col min="15406" max="15406" width="7.42578125" style="153" customWidth="1"/>
    <col min="15407" max="15407" width="6.5703125" style="153" customWidth="1"/>
    <col min="15408" max="15408" width="8.140625" style="153" customWidth="1"/>
    <col min="15409" max="15409" width="1.5703125" style="153" customWidth="1"/>
    <col min="15410" max="15410" width="11.5703125" style="153"/>
    <col min="15411" max="15411" width="4.42578125" style="153" customWidth="1"/>
    <col min="15412" max="15412" width="4.85546875" style="153" customWidth="1"/>
    <col min="15413" max="15413" width="3.5703125" style="153" customWidth="1"/>
    <col min="15414" max="15414" width="4.42578125" style="153" customWidth="1"/>
    <col min="15415" max="15616" width="11.5703125" style="153"/>
    <col min="15617" max="15617" width="1.85546875" style="153" customWidth="1"/>
    <col min="15618" max="15621" width="4.5703125" style="153" customWidth="1"/>
    <col min="15622" max="15622" width="23.42578125" style="153" customWidth="1"/>
    <col min="15623" max="15623" width="13.42578125" style="153" customWidth="1"/>
    <col min="15624" max="15625" width="8.5703125" style="153" customWidth="1"/>
    <col min="15626" max="15626" width="6.140625" style="153" customWidth="1"/>
    <col min="15627" max="15628" width="4.5703125" style="153" customWidth="1"/>
    <col min="15629" max="15629" width="3.85546875" style="153" customWidth="1"/>
    <col min="15630" max="15630" width="8" style="153" customWidth="1"/>
    <col min="15631" max="15631" width="8.42578125" style="153" customWidth="1"/>
    <col min="15632" max="15634" width="4.5703125" style="153" customWidth="1"/>
    <col min="15635" max="15635" width="4.85546875" style="153" customWidth="1"/>
    <col min="15636" max="15636" width="9.140625" style="153" customWidth="1"/>
    <col min="15637" max="15637" width="7.85546875" style="153" customWidth="1"/>
    <col min="15638" max="15638" width="8.42578125" style="153" customWidth="1"/>
    <col min="15639" max="15639" width="4.5703125" style="153" customWidth="1"/>
    <col min="15640" max="15640" width="7.85546875" style="153" customWidth="1"/>
    <col min="15641" max="15641" width="4.28515625" style="153" customWidth="1"/>
    <col min="15642" max="15642" width="8.140625" style="153" customWidth="1"/>
    <col min="15643" max="15643" width="7.85546875" style="153" customWidth="1"/>
    <col min="15644" max="15644" width="4.5703125" style="153" customWidth="1"/>
    <col min="15645" max="15645" width="10.5703125" style="153" customWidth="1"/>
    <col min="15646" max="15646" width="9.140625" style="153" customWidth="1"/>
    <col min="15647" max="15647" width="2.5703125" style="153" customWidth="1"/>
    <col min="15648" max="15648" width="8.42578125" style="153" customWidth="1"/>
    <col min="15649" max="15649" width="9" style="153" customWidth="1"/>
    <col min="15650" max="15652" width="4.5703125" style="153" customWidth="1"/>
    <col min="15653" max="15653" width="7.140625" style="153" customWidth="1"/>
    <col min="15654" max="15654" width="8.5703125" style="153" customWidth="1"/>
    <col min="15655" max="15658" width="4.5703125" style="153" customWidth="1"/>
    <col min="15659" max="15660" width="11.5703125" style="153"/>
    <col min="15661" max="15661" width="7.140625" style="153" customWidth="1"/>
    <col min="15662" max="15662" width="7.42578125" style="153" customWidth="1"/>
    <col min="15663" max="15663" width="6.5703125" style="153" customWidth="1"/>
    <col min="15664" max="15664" width="8.140625" style="153" customWidth="1"/>
    <col min="15665" max="15665" width="1.5703125" style="153" customWidth="1"/>
    <col min="15666" max="15666" width="11.5703125" style="153"/>
    <col min="15667" max="15667" width="4.42578125" style="153" customWidth="1"/>
    <col min="15668" max="15668" width="4.85546875" style="153" customWidth="1"/>
    <col min="15669" max="15669" width="3.5703125" style="153" customWidth="1"/>
    <col min="15670" max="15670" width="4.42578125" style="153" customWidth="1"/>
    <col min="15671" max="15872" width="11.5703125" style="153"/>
    <col min="15873" max="15873" width="1.85546875" style="153" customWidth="1"/>
    <col min="15874" max="15877" width="4.5703125" style="153" customWidth="1"/>
    <col min="15878" max="15878" width="23.42578125" style="153" customWidth="1"/>
    <col min="15879" max="15879" width="13.42578125" style="153" customWidth="1"/>
    <col min="15880" max="15881" width="8.5703125" style="153" customWidth="1"/>
    <col min="15882" max="15882" width="6.140625" style="153" customWidth="1"/>
    <col min="15883" max="15884" width="4.5703125" style="153" customWidth="1"/>
    <col min="15885" max="15885" width="3.85546875" style="153" customWidth="1"/>
    <col min="15886" max="15886" width="8" style="153" customWidth="1"/>
    <col min="15887" max="15887" width="8.42578125" style="153" customWidth="1"/>
    <col min="15888" max="15890" width="4.5703125" style="153" customWidth="1"/>
    <col min="15891" max="15891" width="4.85546875" style="153" customWidth="1"/>
    <col min="15892" max="15892" width="9.140625" style="153" customWidth="1"/>
    <col min="15893" max="15893" width="7.85546875" style="153" customWidth="1"/>
    <col min="15894" max="15894" width="8.42578125" style="153" customWidth="1"/>
    <col min="15895" max="15895" width="4.5703125" style="153" customWidth="1"/>
    <col min="15896" max="15896" width="7.85546875" style="153" customWidth="1"/>
    <col min="15897" max="15897" width="4.28515625" style="153" customWidth="1"/>
    <col min="15898" max="15898" width="8.140625" style="153" customWidth="1"/>
    <col min="15899" max="15899" width="7.85546875" style="153" customWidth="1"/>
    <col min="15900" max="15900" width="4.5703125" style="153" customWidth="1"/>
    <col min="15901" max="15901" width="10.5703125" style="153" customWidth="1"/>
    <col min="15902" max="15902" width="9.140625" style="153" customWidth="1"/>
    <col min="15903" max="15903" width="2.5703125" style="153" customWidth="1"/>
    <col min="15904" max="15904" width="8.42578125" style="153" customWidth="1"/>
    <col min="15905" max="15905" width="9" style="153" customWidth="1"/>
    <col min="15906" max="15908" width="4.5703125" style="153" customWidth="1"/>
    <col min="15909" max="15909" width="7.140625" style="153" customWidth="1"/>
    <col min="15910" max="15910" width="8.5703125" style="153" customWidth="1"/>
    <col min="15911" max="15914" width="4.5703125" style="153" customWidth="1"/>
    <col min="15915" max="15916" width="11.5703125" style="153"/>
    <col min="15917" max="15917" width="7.140625" style="153" customWidth="1"/>
    <col min="15918" max="15918" width="7.42578125" style="153" customWidth="1"/>
    <col min="15919" max="15919" width="6.5703125" style="153" customWidth="1"/>
    <col min="15920" max="15920" width="8.140625" style="153" customWidth="1"/>
    <col min="15921" max="15921" width="1.5703125" style="153" customWidth="1"/>
    <col min="15922" max="15922" width="11.5703125" style="153"/>
    <col min="15923" max="15923" width="4.42578125" style="153" customWidth="1"/>
    <col min="15924" max="15924" width="4.85546875" style="153" customWidth="1"/>
    <col min="15925" max="15925" width="3.5703125" style="153" customWidth="1"/>
    <col min="15926" max="15926" width="4.42578125" style="153" customWidth="1"/>
    <col min="15927" max="16128" width="11.5703125" style="153"/>
    <col min="16129" max="16129" width="1.85546875" style="153" customWidth="1"/>
    <col min="16130" max="16133" width="4.5703125" style="153" customWidth="1"/>
    <col min="16134" max="16134" width="23.42578125" style="153" customWidth="1"/>
    <col min="16135" max="16135" width="13.42578125" style="153" customWidth="1"/>
    <col min="16136" max="16137" width="8.5703125" style="153" customWidth="1"/>
    <col min="16138" max="16138" width="6.140625" style="153" customWidth="1"/>
    <col min="16139" max="16140" width="4.5703125" style="153" customWidth="1"/>
    <col min="16141" max="16141" width="3.85546875" style="153" customWidth="1"/>
    <col min="16142" max="16142" width="8" style="153" customWidth="1"/>
    <col min="16143" max="16143" width="8.42578125" style="153" customWidth="1"/>
    <col min="16144" max="16146" width="4.5703125" style="153" customWidth="1"/>
    <col min="16147" max="16147" width="4.85546875" style="153" customWidth="1"/>
    <col min="16148" max="16148" width="9.140625" style="153" customWidth="1"/>
    <col min="16149" max="16149" width="7.85546875" style="153" customWidth="1"/>
    <col min="16150" max="16150" width="8.42578125" style="153" customWidth="1"/>
    <col min="16151" max="16151" width="4.5703125" style="153" customWidth="1"/>
    <col min="16152" max="16152" width="7.85546875" style="153" customWidth="1"/>
    <col min="16153" max="16153" width="4.28515625" style="153" customWidth="1"/>
    <col min="16154" max="16154" width="8.140625" style="153" customWidth="1"/>
    <col min="16155" max="16155" width="7.85546875" style="153" customWidth="1"/>
    <col min="16156" max="16156" width="4.5703125" style="153" customWidth="1"/>
    <col min="16157" max="16157" width="10.5703125" style="153" customWidth="1"/>
    <col min="16158" max="16158" width="9.140625" style="153" customWidth="1"/>
    <col min="16159" max="16159" width="2.5703125" style="153" customWidth="1"/>
    <col min="16160" max="16160" width="8.42578125" style="153" customWidth="1"/>
    <col min="16161" max="16161" width="9" style="153" customWidth="1"/>
    <col min="16162" max="16164" width="4.5703125" style="153" customWidth="1"/>
    <col min="16165" max="16165" width="7.140625" style="153" customWidth="1"/>
    <col min="16166" max="16166" width="8.5703125" style="153" customWidth="1"/>
    <col min="16167" max="16170" width="4.5703125" style="153" customWidth="1"/>
    <col min="16171" max="16172" width="11.5703125" style="153"/>
    <col min="16173" max="16173" width="7.140625" style="153" customWidth="1"/>
    <col min="16174" max="16174" width="7.42578125" style="153" customWidth="1"/>
    <col min="16175" max="16175" width="6.5703125" style="153" customWidth="1"/>
    <col min="16176" max="16176" width="8.140625" style="153" customWidth="1"/>
    <col min="16177" max="16177" width="1.5703125" style="153" customWidth="1"/>
    <col min="16178" max="16178" width="11.5703125" style="153"/>
    <col min="16179" max="16179" width="4.42578125" style="153" customWidth="1"/>
    <col min="16180" max="16180" width="4.85546875" style="153" customWidth="1"/>
    <col min="16181" max="16181" width="3.5703125" style="153" customWidth="1"/>
    <col min="16182" max="16182" width="4.42578125" style="153" customWidth="1"/>
    <col min="16183" max="16384" width="11.5703125" style="153"/>
  </cols>
  <sheetData>
    <row r="1" spans="2:52" ht="15" thickBot="1"/>
    <row r="2" spans="2:52" ht="15.75" thickBot="1">
      <c r="B2" s="543" t="s">
        <v>255</v>
      </c>
      <c r="C2" s="544"/>
      <c r="D2" s="544"/>
      <c r="E2" s="544"/>
      <c r="F2" s="544"/>
      <c r="G2" s="545"/>
      <c r="H2" s="682" t="s">
        <v>27</v>
      </c>
      <c r="I2" s="682"/>
      <c r="J2" s="682"/>
      <c r="K2" s="682"/>
      <c r="L2" s="682"/>
      <c r="M2" s="683"/>
      <c r="N2" s="686" t="s">
        <v>28</v>
      </c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7"/>
      <c r="Z2" s="687"/>
      <c r="AA2" s="687"/>
      <c r="AB2" s="687"/>
      <c r="AC2" s="687"/>
      <c r="AD2" s="687"/>
      <c r="AE2" s="687"/>
      <c r="AF2" s="687"/>
      <c r="AG2" s="687"/>
      <c r="AH2" s="687"/>
      <c r="AI2" s="687"/>
      <c r="AJ2" s="687"/>
      <c r="AK2" s="687"/>
      <c r="AL2" s="687"/>
      <c r="AM2" s="687"/>
      <c r="AN2" s="687"/>
      <c r="AO2" s="687"/>
      <c r="AP2" s="687"/>
      <c r="AQ2" s="688"/>
      <c r="AR2" s="689" t="s">
        <v>29</v>
      </c>
      <c r="AS2" s="690"/>
      <c r="AT2" s="690"/>
      <c r="AU2" s="690"/>
      <c r="AV2" s="690"/>
      <c r="AW2" s="690"/>
      <c r="AX2" s="154"/>
    </row>
    <row r="3" spans="2:52" ht="24.6" customHeight="1" thickBot="1">
      <c r="B3" s="679"/>
      <c r="C3" s="680"/>
      <c r="D3" s="680"/>
      <c r="E3" s="680"/>
      <c r="F3" s="680"/>
      <c r="G3" s="681"/>
      <c r="H3" s="684"/>
      <c r="I3" s="684"/>
      <c r="J3" s="684"/>
      <c r="K3" s="684"/>
      <c r="L3" s="684"/>
      <c r="M3" s="685"/>
      <c r="N3" s="695" t="s">
        <v>30</v>
      </c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7"/>
      <c r="AF3" s="689" t="s">
        <v>31</v>
      </c>
      <c r="AG3" s="690"/>
      <c r="AH3" s="690"/>
      <c r="AI3" s="690"/>
      <c r="AJ3" s="690"/>
      <c r="AK3" s="690"/>
      <c r="AL3" s="689" t="s">
        <v>32</v>
      </c>
      <c r="AM3" s="690"/>
      <c r="AN3" s="690"/>
      <c r="AO3" s="690"/>
      <c r="AP3" s="690"/>
      <c r="AQ3" s="698"/>
      <c r="AR3" s="691"/>
      <c r="AS3" s="692"/>
      <c r="AT3" s="692"/>
      <c r="AU3" s="692"/>
      <c r="AV3" s="692"/>
      <c r="AW3" s="692"/>
      <c r="AX3" s="155"/>
    </row>
    <row r="4" spans="2:52" ht="27" customHeight="1" thickBot="1">
      <c r="B4" s="679"/>
      <c r="C4" s="680"/>
      <c r="D4" s="680"/>
      <c r="E4" s="680"/>
      <c r="F4" s="680"/>
      <c r="G4" s="681"/>
      <c r="H4" s="684"/>
      <c r="I4" s="684"/>
      <c r="J4" s="684"/>
      <c r="K4" s="684"/>
      <c r="L4" s="684"/>
      <c r="M4" s="685"/>
      <c r="N4" s="700" t="s">
        <v>33</v>
      </c>
      <c r="O4" s="682"/>
      <c r="P4" s="682"/>
      <c r="Q4" s="682"/>
      <c r="R4" s="682"/>
      <c r="S4" s="683"/>
      <c r="T4" s="686" t="s">
        <v>34</v>
      </c>
      <c r="U4" s="687"/>
      <c r="V4" s="687"/>
      <c r="W4" s="687"/>
      <c r="X4" s="687"/>
      <c r="Y4" s="688"/>
      <c r="Z4" s="686" t="s">
        <v>35</v>
      </c>
      <c r="AA4" s="687"/>
      <c r="AB4" s="687"/>
      <c r="AC4" s="687"/>
      <c r="AD4" s="687"/>
      <c r="AE4" s="688"/>
      <c r="AF4" s="691"/>
      <c r="AG4" s="692"/>
      <c r="AH4" s="692"/>
      <c r="AI4" s="692"/>
      <c r="AJ4" s="692"/>
      <c r="AK4" s="692"/>
      <c r="AL4" s="693"/>
      <c r="AM4" s="694"/>
      <c r="AN4" s="694"/>
      <c r="AO4" s="694"/>
      <c r="AP4" s="694"/>
      <c r="AQ4" s="699"/>
      <c r="AR4" s="693"/>
      <c r="AS4" s="694"/>
      <c r="AT4" s="694"/>
      <c r="AU4" s="694"/>
      <c r="AV4" s="694"/>
      <c r="AW4" s="694"/>
      <c r="AX4" s="156"/>
    </row>
    <row r="5" spans="2:52" ht="27" customHeight="1">
      <c r="B5" s="669" t="s">
        <v>47</v>
      </c>
      <c r="C5" s="670"/>
      <c r="D5" s="670"/>
      <c r="E5" s="670"/>
      <c r="F5" s="670"/>
      <c r="G5" s="671"/>
      <c r="H5" s="157">
        <v>1451</v>
      </c>
      <c r="I5" s="672">
        <f>+'RREE at2022 correcta'!G18</f>
        <v>3797741</v>
      </c>
      <c r="J5" s="673"/>
      <c r="K5" s="673"/>
      <c r="L5" s="673"/>
      <c r="M5" s="674"/>
      <c r="N5" s="158">
        <v>1452</v>
      </c>
      <c r="O5" s="666">
        <f>+'RREE at2022 correcta'!H18</f>
        <v>13368091</v>
      </c>
      <c r="P5" s="667"/>
      <c r="Q5" s="667"/>
      <c r="R5" s="667"/>
      <c r="S5" s="675"/>
      <c r="T5" s="158">
        <v>1752</v>
      </c>
      <c r="U5" s="676"/>
      <c r="V5" s="677"/>
      <c r="W5" s="677"/>
      <c r="X5" s="677"/>
      <c r="Y5" s="678"/>
      <c r="Z5" s="159">
        <v>1753</v>
      </c>
      <c r="AA5" s="672"/>
      <c r="AB5" s="673"/>
      <c r="AC5" s="673"/>
      <c r="AD5" s="673"/>
      <c r="AE5" s="674"/>
      <c r="AF5" s="158">
        <v>1453</v>
      </c>
      <c r="AG5" s="666"/>
      <c r="AH5" s="667"/>
      <c r="AI5" s="667"/>
      <c r="AJ5" s="667"/>
      <c r="AK5" s="667"/>
      <c r="AL5" s="160">
        <v>1454</v>
      </c>
      <c r="AM5" s="666"/>
      <c r="AN5" s="667"/>
      <c r="AO5" s="667"/>
      <c r="AP5" s="667"/>
      <c r="AQ5" s="667"/>
      <c r="AR5" s="160">
        <v>1382</v>
      </c>
      <c r="AS5" s="668"/>
      <c r="AT5" s="668"/>
      <c r="AU5" s="668"/>
      <c r="AV5" s="668"/>
      <c r="AW5" s="668"/>
      <c r="AX5" s="161" t="s">
        <v>2</v>
      </c>
      <c r="AZ5" s="34" t="s">
        <v>256</v>
      </c>
    </row>
    <row r="6" spans="2:52" ht="27" customHeight="1">
      <c r="B6" s="653" t="s">
        <v>257</v>
      </c>
      <c r="C6" s="654"/>
      <c r="D6" s="654"/>
      <c r="E6" s="654"/>
      <c r="F6" s="654"/>
      <c r="G6" s="655"/>
      <c r="H6" s="162"/>
      <c r="I6" s="665"/>
      <c r="J6" s="665"/>
      <c r="K6" s="665"/>
      <c r="L6" s="665"/>
      <c r="M6" s="665"/>
      <c r="N6" s="163">
        <v>1589</v>
      </c>
      <c r="O6" s="647"/>
      <c r="P6" s="647"/>
      <c r="Q6" s="647"/>
      <c r="R6" s="647"/>
      <c r="S6" s="647"/>
      <c r="T6" s="164"/>
      <c r="U6" s="664"/>
      <c r="V6" s="664"/>
      <c r="W6" s="664"/>
      <c r="X6" s="664"/>
      <c r="Y6" s="664"/>
      <c r="Z6" s="163">
        <v>1754</v>
      </c>
      <c r="AA6" s="656"/>
      <c r="AB6" s="656"/>
      <c r="AC6" s="656"/>
      <c r="AD6" s="656"/>
      <c r="AE6" s="656"/>
      <c r="AF6" s="163">
        <v>1455</v>
      </c>
      <c r="AG6" s="647"/>
      <c r="AH6" s="647"/>
      <c r="AI6" s="647"/>
      <c r="AJ6" s="647"/>
      <c r="AK6" s="647"/>
      <c r="AL6" s="163">
        <v>1456</v>
      </c>
      <c r="AM6" s="647"/>
      <c r="AN6" s="647"/>
      <c r="AO6" s="647"/>
      <c r="AP6" s="647"/>
      <c r="AQ6" s="647"/>
      <c r="AR6" s="165"/>
      <c r="AS6" s="661"/>
      <c r="AT6" s="662"/>
      <c r="AU6" s="662"/>
      <c r="AV6" s="662"/>
      <c r="AW6" s="663"/>
      <c r="AX6" s="166" t="s">
        <v>71</v>
      </c>
      <c r="AY6" s="153" t="s">
        <v>5</v>
      </c>
      <c r="AZ6" s="34" t="s">
        <v>256</v>
      </c>
    </row>
    <row r="7" spans="2:52" ht="27" customHeight="1">
      <c r="B7" s="653" t="s">
        <v>258</v>
      </c>
      <c r="C7" s="654"/>
      <c r="D7" s="654"/>
      <c r="E7" s="654"/>
      <c r="F7" s="654"/>
      <c r="G7" s="655"/>
      <c r="H7" s="167">
        <v>1457</v>
      </c>
      <c r="I7" s="656"/>
      <c r="J7" s="656"/>
      <c r="K7" s="656"/>
      <c r="L7" s="656"/>
      <c r="M7" s="656"/>
      <c r="N7" s="164"/>
      <c r="O7" s="664"/>
      <c r="P7" s="664"/>
      <c r="Q7" s="664"/>
      <c r="R7" s="664"/>
      <c r="S7" s="664"/>
      <c r="T7" s="163">
        <v>1458</v>
      </c>
      <c r="U7" s="647"/>
      <c r="V7" s="647"/>
      <c r="W7" s="647"/>
      <c r="X7" s="647"/>
      <c r="Y7" s="647"/>
      <c r="Z7" s="168"/>
      <c r="AA7" s="665"/>
      <c r="AB7" s="665"/>
      <c r="AC7" s="665"/>
      <c r="AD7" s="665"/>
      <c r="AE7" s="665"/>
      <c r="AF7" s="164"/>
      <c r="AG7" s="661"/>
      <c r="AH7" s="662"/>
      <c r="AI7" s="662"/>
      <c r="AJ7" s="662"/>
      <c r="AK7" s="663"/>
      <c r="AL7" s="164"/>
      <c r="AM7" s="661"/>
      <c r="AN7" s="662"/>
      <c r="AO7" s="662"/>
      <c r="AP7" s="662"/>
      <c r="AQ7" s="663"/>
      <c r="AR7" s="169">
        <v>1383</v>
      </c>
      <c r="AS7" s="647"/>
      <c r="AT7" s="647"/>
      <c r="AU7" s="647"/>
      <c r="AV7" s="647"/>
      <c r="AW7" s="647"/>
      <c r="AX7" s="166" t="s">
        <v>71</v>
      </c>
    </row>
    <row r="8" spans="2:52" ht="27" customHeight="1">
      <c r="B8" s="653" t="s">
        <v>21</v>
      </c>
      <c r="C8" s="654"/>
      <c r="D8" s="654"/>
      <c r="E8" s="654"/>
      <c r="F8" s="654"/>
      <c r="G8" s="655"/>
      <c r="H8" s="167">
        <v>1392</v>
      </c>
      <c r="I8" s="656"/>
      <c r="J8" s="656"/>
      <c r="K8" s="656"/>
      <c r="L8" s="656"/>
      <c r="M8" s="656"/>
      <c r="N8" s="163">
        <v>1393</v>
      </c>
      <c r="O8" s="647"/>
      <c r="P8" s="647"/>
      <c r="Q8" s="647"/>
      <c r="R8" s="647"/>
      <c r="S8" s="647"/>
      <c r="T8" s="163">
        <v>1755</v>
      </c>
      <c r="U8" s="657"/>
      <c r="V8" s="657"/>
      <c r="W8" s="657"/>
      <c r="X8" s="657"/>
      <c r="Y8" s="657"/>
      <c r="Z8" s="163">
        <v>1756</v>
      </c>
      <c r="AA8" s="656"/>
      <c r="AB8" s="656"/>
      <c r="AC8" s="656"/>
      <c r="AD8" s="656"/>
      <c r="AE8" s="656"/>
      <c r="AF8" s="163">
        <v>1394</v>
      </c>
      <c r="AG8" s="647"/>
      <c r="AH8" s="647"/>
      <c r="AI8" s="647"/>
      <c r="AJ8" s="647"/>
      <c r="AK8" s="647"/>
      <c r="AL8" s="163">
        <v>1395</v>
      </c>
      <c r="AM8" s="647"/>
      <c r="AN8" s="647"/>
      <c r="AO8" s="647"/>
      <c r="AP8" s="647"/>
      <c r="AQ8" s="647"/>
      <c r="AR8" s="169">
        <v>1384</v>
      </c>
      <c r="AS8" s="647"/>
      <c r="AT8" s="647"/>
      <c r="AU8" s="647"/>
      <c r="AV8" s="647"/>
      <c r="AW8" s="647"/>
      <c r="AX8" s="170" t="s">
        <v>2</v>
      </c>
    </row>
    <row r="9" spans="2:52" ht="27" customHeight="1">
      <c r="B9" s="653" t="s">
        <v>22</v>
      </c>
      <c r="C9" s="654"/>
      <c r="D9" s="654"/>
      <c r="E9" s="654"/>
      <c r="F9" s="654"/>
      <c r="G9" s="655"/>
      <c r="H9" s="167">
        <v>1396</v>
      </c>
      <c r="I9" s="656"/>
      <c r="J9" s="656"/>
      <c r="K9" s="656"/>
      <c r="L9" s="656"/>
      <c r="M9" s="656"/>
      <c r="N9" s="163">
        <v>1397</v>
      </c>
      <c r="O9" s="647"/>
      <c r="P9" s="647"/>
      <c r="Q9" s="647"/>
      <c r="R9" s="647"/>
      <c r="S9" s="647"/>
      <c r="T9" s="163">
        <v>1757</v>
      </c>
      <c r="U9" s="657"/>
      <c r="V9" s="657"/>
      <c r="W9" s="657"/>
      <c r="X9" s="657"/>
      <c r="Y9" s="657"/>
      <c r="Z9" s="163">
        <v>1758</v>
      </c>
      <c r="AA9" s="656"/>
      <c r="AB9" s="656"/>
      <c r="AC9" s="656"/>
      <c r="AD9" s="656"/>
      <c r="AE9" s="656"/>
      <c r="AF9" s="163">
        <v>1398</v>
      </c>
      <c r="AG9" s="647"/>
      <c r="AH9" s="647"/>
      <c r="AI9" s="647"/>
      <c r="AJ9" s="647"/>
      <c r="AK9" s="647"/>
      <c r="AL9" s="163">
        <v>1399</v>
      </c>
      <c r="AM9" s="647"/>
      <c r="AN9" s="647"/>
      <c r="AO9" s="647"/>
      <c r="AP9" s="647"/>
      <c r="AQ9" s="647"/>
      <c r="AR9" s="169">
        <v>1385</v>
      </c>
      <c r="AS9" s="647"/>
      <c r="AT9" s="647"/>
      <c r="AU9" s="647"/>
      <c r="AV9" s="647"/>
      <c r="AW9" s="647"/>
      <c r="AX9" s="166" t="s">
        <v>71</v>
      </c>
    </row>
    <row r="10" spans="2:52" ht="27" customHeight="1">
      <c r="B10" s="653" t="s">
        <v>259</v>
      </c>
      <c r="C10" s="654"/>
      <c r="D10" s="654"/>
      <c r="E10" s="654"/>
      <c r="F10" s="654"/>
      <c r="G10" s="655"/>
      <c r="H10" s="167">
        <v>1459</v>
      </c>
      <c r="I10" s="656">
        <f>+I5</f>
        <v>3797741</v>
      </c>
      <c r="J10" s="656"/>
      <c r="K10" s="656"/>
      <c r="L10" s="656"/>
      <c r="M10" s="656"/>
      <c r="N10" s="163">
        <v>1460</v>
      </c>
      <c r="O10" s="647"/>
      <c r="P10" s="647"/>
      <c r="Q10" s="647"/>
      <c r="R10" s="647"/>
      <c r="S10" s="647"/>
      <c r="T10" s="163">
        <v>1759</v>
      </c>
      <c r="U10" s="657"/>
      <c r="V10" s="657"/>
      <c r="W10" s="657"/>
      <c r="X10" s="657"/>
      <c r="Y10" s="657"/>
      <c r="Z10" s="163">
        <v>1760</v>
      </c>
      <c r="AA10" s="656"/>
      <c r="AB10" s="656"/>
      <c r="AC10" s="656"/>
      <c r="AD10" s="656"/>
      <c r="AE10" s="656"/>
      <c r="AF10" s="163">
        <v>1461</v>
      </c>
      <c r="AG10" s="647"/>
      <c r="AH10" s="647"/>
      <c r="AI10" s="647"/>
      <c r="AJ10" s="647"/>
      <c r="AK10" s="647"/>
      <c r="AL10" s="163">
        <v>1462</v>
      </c>
      <c r="AM10" s="647"/>
      <c r="AN10" s="647"/>
      <c r="AO10" s="647"/>
      <c r="AP10" s="647"/>
      <c r="AQ10" s="647"/>
      <c r="AR10" s="169">
        <v>1386</v>
      </c>
      <c r="AS10" s="647"/>
      <c r="AT10" s="647"/>
      <c r="AU10" s="647"/>
      <c r="AV10" s="647"/>
      <c r="AW10" s="647"/>
      <c r="AX10" s="166" t="s">
        <v>71</v>
      </c>
    </row>
    <row r="11" spans="2:52" ht="27" customHeight="1">
      <c r="B11" s="653" t="s">
        <v>36</v>
      </c>
      <c r="C11" s="654"/>
      <c r="D11" s="654"/>
      <c r="E11" s="654"/>
      <c r="F11" s="654"/>
      <c r="G11" s="655"/>
      <c r="H11" s="167">
        <v>1463</v>
      </c>
      <c r="I11" s="656">
        <f>+'RREE at2022 correcta'!G27</f>
        <v>5361890</v>
      </c>
      <c r="J11" s="656"/>
      <c r="K11" s="656"/>
      <c r="L11" s="656"/>
      <c r="M11" s="656"/>
      <c r="N11" s="163">
        <v>1464</v>
      </c>
      <c r="O11" s="647"/>
      <c r="P11" s="647"/>
      <c r="Q11" s="647"/>
      <c r="R11" s="647"/>
      <c r="S11" s="647"/>
      <c r="T11" s="163">
        <v>1761</v>
      </c>
      <c r="U11" s="657"/>
      <c r="V11" s="657"/>
      <c r="W11" s="657"/>
      <c r="X11" s="657"/>
      <c r="Y11" s="657"/>
      <c r="Z11" s="163">
        <v>1762</v>
      </c>
      <c r="AA11" s="656"/>
      <c r="AB11" s="656"/>
      <c r="AC11" s="656"/>
      <c r="AD11" s="656"/>
      <c r="AE11" s="656"/>
      <c r="AF11" s="163">
        <v>1465</v>
      </c>
      <c r="AG11" s="647"/>
      <c r="AH11" s="647"/>
      <c r="AI11" s="647"/>
      <c r="AJ11" s="647"/>
      <c r="AK11" s="647"/>
      <c r="AL11" s="163">
        <v>1466</v>
      </c>
      <c r="AM11" s="647"/>
      <c r="AN11" s="647"/>
      <c r="AO11" s="647"/>
      <c r="AP11" s="647"/>
      <c r="AQ11" s="647"/>
      <c r="AR11" s="165"/>
      <c r="AS11" s="661"/>
      <c r="AT11" s="662"/>
      <c r="AU11" s="662"/>
      <c r="AV11" s="662"/>
      <c r="AW11" s="663"/>
      <c r="AX11" s="170" t="s">
        <v>2</v>
      </c>
    </row>
    <row r="12" spans="2:52" ht="27" customHeight="1">
      <c r="B12" s="658" t="s">
        <v>37</v>
      </c>
      <c r="C12" s="659"/>
      <c r="D12" s="659"/>
      <c r="E12" s="659"/>
      <c r="F12" s="659"/>
      <c r="G12" s="660"/>
      <c r="H12" s="167">
        <v>1467</v>
      </c>
      <c r="I12" s="656"/>
      <c r="J12" s="656"/>
      <c r="K12" s="656"/>
      <c r="L12" s="656"/>
      <c r="M12" s="656"/>
      <c r="N12" s="163">
        <v>1468</v>
      </c>
      <c r="O12" s="647"/>
      <c r="P12" s="647"/>
      <c r="Q12" s="647"/>
      <c r="R12" s="647"/>
      <c r="S12" s="647"/>
      <c r="T12" s="163">
        <v>1763</v>
      </c>
      <c r="U12" s="657"/>
      <c r="V12" s="657"/>
      <c r="W12" s="657"/>
      <c r="X12" s="657"/>
      <c r="Y12" s="657"/>
      <c r="Z12" s="163">
        <v>1764</v>
      </c>
      <c r="AA12" s="656"/>
      <c r="AB12" s="656"/>
      <c r="AC12" s="656"/>
      <c r="AD12" s="656"/>
      <c r="AE12" s="656"/>
      <c r="AF12" s="163">
        <v>1469</v>
      </c>
      <c r="AG12" s="647"/>
      <c r="AH12" s="647"/>
      <c r="AI12" s="647"/>
      <c r="AJ12" s="647"/>
      <c r="AK12" s="647"/>
      <c r="AL12" s="163">
        <v>1470</v>
      </c>
      <c r="AM12" s="647"/>
      <c r="AN12" s="647"/>
      <c r="AO12" s="647"/>
      <c r="AP12" s="647"/>
      <c r="AQ12" s="647"/>
      <c r="AR12" s="169">
        <v>1387</v>
      </c>
      <c r="AS12" s="647"/>
      <c r="AT12" s="647"/>
      <c r="AU12" s="647"/>
      <c r="AV12" s="647"/>
      <c r="AW12" s="647"/>
      <c r="AX12" s="170" t="s">
        <v>2</v>
      </c>
    </row>
    <row r="13" spans="2:52" ht="27" customHeight="1">
      <c r="B13" s="658" t="s">
        <v>38</v>
      </c>
      <c r="C13" s="659"/>
      <c r="D13" s="659"/>
      <c r="E13" s="659"/>
      <c r="F13" s="659"/>
      <c r="G13" s="660"/>
      <c r="H13" s="167">
        <v>1471</v>
      </c>
      <c r="I13" s="656"/>
      <c r="J13" s="656"/>
      <c r="K13" s="656"/>
      <c r="L13" s="656"/>
      <c r="M13" s="656"/>
      <c r="N13" s="163">
        <v>1472</v>
      </c>
      <c r="O13" s="647">
        <f>-'RREE at2022 correcta'!H21</f>
        <v>0</v>
      </c>
      <c r="P13" s="647"/>
      <c r="Q13" s="647"/>
      <c r="R13" s="647"/>
      <c r="S13" s="647"/>
      <c r="T13" s="163">
        <v>1765</v>
      </c>
      <c r="U13" s="657"/>
      <c r="V13" s="657"/>
      <c r="W13" s="657"/>
      <c r="X13" s="657"/>
      <c r="Y13" s="657"/>
      <c r="Z13" s="163">
        <v>1766</v>
      </c>
      <c r="AA13" s="656"/>
      <c r="AB13" s="656"/>
      <c r="AC13" s="656"/>
      <c r="AD13" s="656"/>
      <c r="AE13" s="656"/>
      <c r="AF13" s="163">
        <v>1473</v>
      </c>
      <c r="AG13" s="647"/>
      <c r="AH13" s="647"/>
      <c r="AI13" s="647"/>
      <c r="AJ13" s="647"/>
      <c r="AK13" s="647"/>
      <c r="AL13" s="163">
        <v>1474</v>
      </c>
      <c r="AM13" s="647"/>
      <c r="AN13" s="647"/>
      <c r="AO13" s="647"/>
      <c r="AP13" s="647"/>
      <c r="AQ13" s="647"/>
      <c r="AR13" s="169">
        <v>1388</v>
      </c>
      <c r="AS13" s="647"/>
      <c r="AT13" s="647"/>
      <c r="AU13" s="647"/>
      <c r="AV13" s="647"/>
      <c r="AW13" s="647"/>
      <c r="AX13" s="166" t="s">
        <v>71</v>
      </c>
    </row>
    <row r="14" spans="2:52" ht="27" customHeight="1">
      <c r="B14" s="653" t="s">
        <v>260</v>
      </c>
      <c r="C14" s="654"/>
      <c r="D14" s="654"/>
      <c r="E14" s="654"/>
      <c r="F14" s="654"/>
      <c r="G14" s="655"/>
      <c r="H14" s="167">
        <v>1475</v>
      </c>
      <c r="I14" s="656"/>
      <c r="J14" s="656"/>
      <c r="K14" s="656"/>
      <c r="L14" s="656"/>
      <c r="M14" s="656"/>
      <c r="N14" s="163">
        <v>1476</v>
      </c>
      <c r="O14" s="647">
        <f>-'RREE at2022 correcta'!H107</f>
        <v>2192863.1888529928</v>
      </c>
      <c r="P14" s="647"/>
      <c r="Q14" s="647"/>
      <c r="R14" s="647"/>
      <c r="S14" s="647"/>
      <c r="T14" s="163">
        <v>1767</v>
      </c>
      <c r="U14" s="657"/>
      <c r="V14" s="657"/>
      <c r="W14" s="657"/>
      <c r="X14" s="657"/>
      <c r="Y14" s="657"/>
      <c r="Z14" s="163">
        <v>1768</v>
      </c>
      <c r="AA14" s="656"/>
      <c r="AB14" s="656"/>
      <c r="AC14" s="656"/>
      <c r="AD14" s="656"/>
      <c r="AE14" s="656"/>
      <c r="AF14" s="163">
        <v>1477</v>
      </c>
      <c r="AG14" s="647"/>
      <c r="AH14" s="647"/>
      <c r="AI14" s="647"/>
      <c r="AJ14" s="647"/>
      <c r="AK14" s="647"/>
      <c r="AL14" s="163">
        <v>1478</v>
      </c>
      <c r="AM14" s="647"/>
      <c r="AN14" s="647"/>
      <c r="AO14" s="647"/>
      <c r="AP14" s="647"/>
      <c r="AQ14" s="647"/>
      <c r="AR14" s="169">
        <v>1389</v>
      </c>
      <c r="AS14" s="647"/>
      <c r="AT14" s="647"/>
      <c r="AU14" s="647"/>
      <c r="AV14" s="647"/>
      <c r="AW14" s="647"/>
      <c r="AX14" s="166" t="s">
        <v>71</v>
      </c>
    </row>
    <row r="15" spans="2:52" ht="27" customHeight="1">
      <c r="B15" s="653" t="s">
        <v>261</v>
      </c>
      <c r="C15" s="654"/>
      <c r="D15" s="654"/>
      <c r="E15" s="654"/>
      <c r="F15" s="654"/>
      <c r="G15" s="655"/>
      <c r="H15" s="167">
        <v>1480</v>
      </c>
      <c r="I15" s="656"/>
      <c r="J15" s="656"/>
      <c r="K15" s="656"/>
      <c r="L15" s="656"/>
      <c r="M15" s="656"/>
      <c r="N15" s="163">
        <v>1481</v>
      </c>
      <c r="O15" s="647"/>
      <c r="P15" s="647"/>
      <c r="Q15" s="647"/>
      <c r="R15" s="647"/>
      <c r="S15" s="647"/>
      <c r="T15" s="163">
        <v>1769</v>
      </c>
      <c r="U15" s="657"/>
      <c r="V15" s="657"/>
      <c r="W15" s="657"/>
      <c r="X15" s="657"/>
      <c r="Y15" s="657"/>
      <c r="Z15" s="163">
        <v>1770</v>
      </c>
      <c r="AA15" s="656"/>
      <c r="AB15" s="656"/>
      <c r="AC15" s="656"/>
      <c r="AD15" s="656"/>
      <c r="AE15" s="656"/>
      <c r="AF15" s="163">
        <v>1482</v>
      </c>
      <c r="AG15" s="647"/>
      <c r="AH15" s="647"/>
      <c r="AI15" s="647"/>
      <c r="AJ15" s="647"/>
      <c r="AK15" s="647"/>
      <c r="AL15" s="163">
        <v>1483</v>
      </c>
      <c r="AM15" s="647"/>
      <c r="AN15" s="647"/>
      <c r="AO15" s="647"/>
      <c r="AP15" s="647"/>
      <c r="AQ15" s="647"/>
      <c r="AR15" s="169">
        <v>1390</v>
      </c>
      <c r="AS15" s="647"/>
      <c r="AT15" s="647"/>
      <c r="AU15" s="647"/>
      <c r="AV15" s="647"/>
      <c r="AW15" s="647"/>
      <c r="AX15" s="166" t="s">
        <v>71</v>
      </c>
    </row>
    <row r="16" spans="2:52" s="175" customFormat="1" ht="27" customHeight="1">
      <c r="B16" s="648" t="s">
        <v>39</v>
      </c>
      <c r="C16" s="649"/>
      <c r="D16" s="649"/>
      <c r="E16" s="649"/>
      <c r="F16" s="649"/>
      <c r="G16" s="650"/>
      <c r="H16" s="171">
        <v>1484</v>
      </c>
      <c r="I16" s="651">
        <f>+I5-I10+I11-I14-I7+I8-I9+I12-I13-I15</f>
        <v>5361890</v>
      </c>
      <c r="J16" s="651"/>
      <c r="K16" s="651"/>
      <c r="L16" s="651"/>
      <c r="M16" s="651"/>
      <c r="N16" s="172">
        <v>1485</v>
      </c>
      <c r="O16" s="652">
        <f>+O5-O10+O11+O12-O13-O14-O15+O8-O6-O9</f>
        <v>11175227.811147008</v>
      </c>
      <c r="P16" s="652"/>
      <c r="Q16" s="652"/>
      <c r="R16" s="652"/>
      <c r="S16" s="652"/>
      <c r="T16" s="172">
        <v>1771</v>
      </c>
      <c r="U16" s="652">
        <f>+U5-U7+U8-U9-U10+U11+U12-U13-U14-U15</f>
        <v>0</v>
      </c>
      <c r="V16" s="652"/>
      <c r="W16" s="652"/>
      <c r="X16" s="652"/>
      <c r="Y16" s="652"/>
      <c r="Z16" s="172">
        <v>1772</v>
      </c>
      <c r="AA16" s="651">
        <f>+AA5-AA6+AA8-AA9-AA10+AA11+AA12-AA13-AA14-AA15</f>
        <v>0</v>
      </c>
      <c r="AB16" s="651"/>
      <c r="AC16" s="651"/>
      <c r="AD16" s="651"/>
      <c r="AE16" s="651"/>
      <c r="AF16" s="172">
        <v>1486</v>
      </c>
      <c r="AG16" s="652">
        <f>+AG5-AG6+AG8-AG9-AG10+AG11+AG12-AG13-AG14-AG15</f>
        <v>0</v>
      </c>
      <c r="AH16" s="652"/>
      <c r="AI16" s="652"/>
      <c r="AJ16" s="652"/>
      <c r="AK16" s="652"/>
      <c r="AL16" s="172">
        <v>1487</v>
      </c>
      <c r="AM16" s="652">
        <f>+AM5-AM6+AM8-AM9-AM10+AM11+AM12-AM13-AM14-AM15</f>
        <v>0</v>
      </c>
      <c r="AN16" s="652"/>
      <c r="AO16" s="652"/>
      <c r="AP16" s="652"/>
      <c r="AQ16" s="652"/>
      <c r="AR16" s="173">
        <v>1391</v>
      </c>
      <c r="AS16" s="652">
        <f>+AS5-AS7+AS8-AS9-AS10+AS12-AS13-AS14-AS15</f>
        <v>0</v>
      </c>
      <c r="AT16" s="652"/>
      <c r="AU16" s="652"/>
      <c r="AV16" s="652"/>
      <c r="AW16" s="652"/>
      <c r="AX16" s="174" t="s">
        <v>3</v>
      </c>
    </row>
    <row r="17" spans="2:50" s="175" customFormat="1" ht="27" customHeight="1" thickBot="1">
      <c r="B17" s="636" t="s">
        <v>40</v>
      </c>
      <c r="C17" s="637"/>
      <c r="D17" s="637"/>
      <c r="E17" s="637"/>
      <c r="F17" s="637"/>
      <c r="G17" s="638"/>
      <c r="H17" s="176">
        <v>1488</v>
      </c>
      <c r="I17" s="639"/>
      <c r="J17" s="640"/>
      <c r="K17" s="640"/>
      <c r="L17" s="640"/>
      <c r="M17" s="640"/>
      <c r="N17" s="177">
        <v>1489</v>
      </c>
      <c r="O17" s="641"/>
      <c r="P17" s="642"/>
      <c r="Q17" s="642"/>
      <c r="R17" s="642"/>
      <c r="S17" s="643"/>
      <c r="T17" s="178"/>
      <c r="U17" s="644"/>
      <c r="V17" s="645"/>
      <c r="W17" s="645"/>
      <c r="X17" s="645"/>
      <c r="Y17" s="646"/>
      <c r="Z17" s="179">
        <v>1773</v>
      </c>
      <c r="AA17" s="641"/>
      <c r="AB17" s="642"/>
      <c r="AC17" s="642"/>
      <c r="AD17" s="642"/>
      <c r="AE17" s="643"/>
      <c r="AF17" s="180">
        <v>1490</v>
      </c>
      <c r="AG17" s="631"/>
      <c r="AH17" s="632"/>
      <c r="AI17" s="632"/>
      <c r="AJ17" s="632"/>
      <c r="AK17" s="632"/>
      <c r="AL17" s="177">
        <v>1491</v>
      </c>
      <c r="AM17" s="631"/>
      <c r="AN17" s="632"/>
      <c r="AO17" s="632"/>
      <c r="AP17" s="632"/>
      <c r="AQ17" s="632"/>
      <c r="AR17" s="181"/>
      <c r="AS17" s="633"/>
      <c r="AT17" s="634"/>
      <c r="AU17" s="634"/>
      <c r="AV17" s="634"/>
      <c r="AW17" s="635"/>
      <c r="AX17" s="182" t="s">
        <v>3</v>
      </c>
    </row>
  </sheetData>
  <mergeCells count="114">
    <mergeCell ref="B2:G4"/>
    <mergeCell ref="H2:M4"/>
    <mergeCell ref="N2:AQ2"/>
    <mergeCell ref="AR2:AW4"/>
    <mergeCell ref="N3:AE3"/>
    <mergeCell ref="AF3:AK4"/>
    <mergeCell ref="AL3:AQ4"/>
    <mergeCell ref="N4:S4"/>
    <mergeCell ref="T4:Y4"/>
    <mergeCell ref="Z4:AE4"/>
    <mergeCell ref="AM5:AQ5"/>
    <mergeCell ref="AS5:AW5"/>
    <mergeCell ref="B6:G6"/>
    <mergeCell ref="I6:M6"/>
    <mergeCell ref="O6:S6"/>
    <mergeCell ref="U6:Y6"/>
    <mergeCell ref="AA6:AE6"/>
    <mergeCell ref="AG6:AK6"/>
    <mergeCell ref="AM6:AQ6"/>
    <mergeCell ref="AS6:AW6"/>
    <mergeCell ref="B5:G5"/>
    <mergeCell ref="I5:M5"/>
    <mergeCell ref="O5:S5"/>
    <mergeCell ref="U5:Y5"/>
    <mergeCell ref="AA5:AE5"/>
    <mergeCell ref="AG5:AK5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7:G7"/>
    <mergeCell ref="I7:M7"/>
    <mergeCell ref="O7:S7"/>
    <mergeCell ref="U7:Y7"/>
    <mergeCell ref="AA7:AE7"/>
    <mergeCell ref="AG7:AK7"/>
    <mergeCell ref="AM9:AQ9"/>
    <mergeCell ref="AS9:AW9"/>
    <mergeCell ref="B10:G10"/>
    <mergeCell ref="I10:M10"/>
    <mergeCell ref="O10:S10"/>
    <mergeCell ref="U10:Y10"/>
    <mergeCell ref="AA10:AE10"/>
    <mergeCell ref="AG10:AK10"/>
    <mergeCell ref="AM10:AQ10"/>
    <mergeCell ref="AS10:AW10"/>
    <mergeCell ref="B9:G9"/>
    <mergeCell ref="I9:M9"/>
    <mergeCell ref="O9:S9"/>
    <mergeCell ref="U9:Y9"/>
    <mergeCell ref="AA9:AE9"/>
    <mergeCell ref="AG9:AK9"/>
    <mergeCell ref="AM11:AQ11"/>
    <mergeCell ref="AS11:AW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B11:G11"/>
    <mergeCell ref="I11:M11"/>
    <mergeCell ref="O11:S11"/>
    <mergeCell ref="U11:Y11"/>
    <mergeCell ref="AA11:AE11"/>
    <mergeCell ref="AG11:AK11"/>
    <mergeCell ref="AM13:AQ13"/>
    <mergeCell ref="AS13:AW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B13:G13"/>
    <mergeCell ref="I13:M13"/>
    <mergeCell ref="O13:S13"/>
    <mergeCell ref="U13:Y13"/>
    <mergeCell ref="AA13:AE13"/>
    <mergeCell ref="AG13:AK13"/>
    <mergeCell ref="AM17:AQ17"/>
    <mergeCell ref="AS17:AW17"/>
    <mergeCell ref="B17:G17"/>
    <mergeCell ref="I17:M17"/>
    <mergeCell ref="O17:S17"/>
    <mergeCell ref="U17:Y17"/>
    <mergeCell ref="AA17:AE17"/>
    <mergeCell ref="AG17:AK17"/>
    <mergeCell ref="AM15:AQ15"/>
    <mergeCell ref="AS15:AW15"/>
    <mergeCell ref="B16:G16"/>
    <mergeCell ref="I16:M16"/>
    <mergeCell ref="O16:S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</mergeCells>
  <hyperlinks>
    <hyperlink ref="B2:G4" location="'Indice F22'!A1" display="RECUADRO N° 20: REGISTRO DE RENTAS EMPRESARIALES Y MOVIMIENTO STUT"/>
  </hyperlinks>
  <pageMargins left="0.47244094488188981" right="0.23622047244094491" top="0.74803149606299213" bottom="0.74803149606299213" header="0.31496062992125984" footer="0.31496062992125984"/>
  <pageSetup scale="3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Y18"/>
  <sheetViews>
    <sheetView showGridLines="0" tabSelected="1" zoomScale="60" zoomScaleNormal="60" workbookViewId="0">
      <selection activeCell="M17" sqref="M17:P17"/>
    </sheetView>
  </sheetViews>
  <sheetFormatPr baseColWidth="10" defaultColWidth="11.5703125" defaultRowHeight="14.25"/>
  <cols>
    <col min="1" max="1" width="1.85546875" style="153" customWidth="1"/>
    <col min="2" max="5" width="4.5703125" style="153" customWidth="1"/>
    <col min="6" max="6" width="23.42578125" style="153" customWidth="1"/>
    <col min="7" max="7" width="13.42578125" style="153" customWidth="1"/>
    <col min="8" max="8" width="7" style="153" customWidth="1"/>
    <col min="9" max="9" width="8.5703125" style="153" customWidth="1"/>
    <col min="10" max="11" width="4.5703125" style="153" customWidth="1"/>
    <col min="12" max="12" width="7.5703125" style="153" customWidth="1"/>
    <col min="13" max="13" width="8" style="153" customWidth="1"/>
    <col min="14" max="16" width="4.5703125" style="153" customWidth="1"/>
    <col min="17" max="17" width="7.140625" style="153" customWidth="1"/>
    <col min="18" max="18" width="7.42578125" style="153" customWidth="1"/>
    <col min="19" max="19" width="7.85546875" style="153" customWidth="1"/>
    <col min="20" max="20" width="4.5703125" style="153" customWidth="1"/>
    <col min="21" max="21" width="3.140625" style="153" customWidth="1"/>
    <col min="22" max="22" width="7.42578125" style="153" customWidth="1"/>
    <col min="23" max="23" width="8.140625" style="153" customWidth="1"/>
    <col min="24" max="24" width="4.5703125" style="153" customWidth="1"/>
    <col min="25" max="25" width="10.5703125" style="153" customWidth="1"/>
    <col min="26" max="26" width="2.5703125" style="153" customWidth="1"/>
    <col min="27" max="28" width="8.42578125" style="153" customWidth="1"/>
    <col min="29" max="31" width="4.5703125" style="153" customWidth="1"/>
    <col min="32" max="32" width="7.140625" style="153" customWidth="1"/>
    <col min="33" max="33" width="8.5703125" style="153" customWidth="1"/>
    <col min="34" max="37" width="4.5703125" style="153" customWidth="1"/>
    <col min="38" max="39" width="11.5703125" style="153"/>
    <col min="40" max="40" width="7.42578125" style="153" customWidth="1"/>
    <col min="41" max="41" width="6.5703125" style="153" customWidth="1"/>
    <col min="42" max="42" width="8.140625" style="153" customWidth="1"/>
    <col min="43" max="43" width="9.140625" style="153" customWidth="1"/>
    <col min="44" max="44" width="11.5703125" style="153"/>
    <col min="45" max="45" width="4.42578125" style="153" customWidth="1"/>
    <col min="46" max="46" width="4.85546875" style="153" customWidth="1"/>
    <col min="47" max="47" width="3.5703125" style="153" customWidth="1"/>
    <col min="48" max="48" width="4.42578125" style="153" customWidth="1"/>
    <col min="49" max="49" width="7.85546875" style="153" customWidth="1"/>
    <col min="50" max="50" width="3.42578125" style="153" customWidth="1"/>
    <col min="51" max="256" width="11.5703125" style="153"/>
    <col min="257" max="257" width="1.85546875" style="153" customWidth="1"/>
    <col min="258" max="261" width="4.5703125" style="153" customWidth="1"/>
    <col min="262" max="262" width="23.42578125" style="153" customWidth="1"/>
    <col min="263" max="263" width="13.42578125" style="153" customWidth="1"/>
    <col min="264" max="264" width="7" style="153" customWidth="1"/>
    <col min="265" max="265" width="8.5703125" style="153" customWidth="1"/>
    <col min="266" max="267" width="4.5703125" style="153" customWidth="1"/>
    <col min="268" max="268" width="7.5703125" style="153" customWidth="1"/>
    <col min="269" max="269" width="8" style="153" customWidth="1"/>
    <col min="270" max="272" width="4.5703125" style="153" customWidth="1"/>
    <col min="273" max="273" width="7.140625" style="153" customWidth="1"/>
    <col min="274" max="274" width="7.42578125" style="153" customWidth="1"/>
    <col min="275" max="275" width="7.85546875" style="153" customWidth="1"/>
    <col min="276" max="276" width="4.5703125" style="153" customWidth="1"/>
    <col min="277" max="277" width="3.140625" style="153" customWidth="1"/>
    <col min="278" max="278" width="7.42578125" style="153" customWidth="1"/>
    <col min="279" max="279" width="8.140625" style="153" customWidth="1"/>
    <col min="280" max="280" width="4.5703125" style="153" customWidth="1"/>
    <col min="281" max="281" width="10.5703125" style="153" customWidth="1"/>
    <col min="282" max="282" width="2.5703125" style="153" customWidth="1"/>
    <col min="283" max="284" width="8.42578125" style="153" customWidth="1"/>
    <col min="285" max="287" width="4.5703125" style="153" customWidth="1"/>
    <col min="288" max="288" width="7.140625" style="153" customWidth="1"/>
    <col min="289" max="289" width="8.5703125" style="153" customWidth="1"/>
    <col min="290" max="293" width="4.5703125" style="153" customWidth="1"/>
    <col min="294" max="295" width="11.5703125" style="153"/>
    <col min="296" max="296" width="7.42578125" style="153" customWidth="1"/>
    <col min="297" max="297" width="6.5703125" style="153" customWidth="1"/>
    <col min="298" max="298" width="8.140625" style="153" customWidth="1"/>
    <col min="299" max="299" width="9.140625" style="153" customWidth="1"/>
    <col min="300" max="300" width="11.5703125" style="153"/>
    <col min="301" max="301" width="4.42578125" style="153" customWidth="1"/>
    <col min="302" max="302" width="4.85546875" style="153" customWidth="1"/>
    <col min="303" max="303" width="3.5703125" style="153" customWidth="1"/>
    <col min="304" max="304" width="4.42578125" style="153" customWidth="1"/>
    <col min="305" max="305" width="7.85546875" style="153" customWidth="1"/>
    <col min="306" max="306" width="3.42578125" style="153" customWidth="1"/>
    <col min="307" max="512" width="11.5703125" style="153"/>
    <col min="513" max="513" width="1.85546875" style="153" customWidth="1"/>
    <col min="514" max="517" width="4.5703125" style="153" customWidth="1"/>
    <col min="518" max="518" width="23.42578125" style="153" customWidth="1"/>
    <col min="519" max="519" width="13.42578125" style="153" customWidth="1"/>
    <col min="520" max="520" width="7" style="153" customWidth="1"/>
    <col min="521" max="521" width="8.5703125" style="153" customWidth="1"/>
    <col min="522" max="523" width="4.5703125" style="153" customWidth="1"/>
    <col min="524" max="524" width="7.5703125" style="153" customWidth="1"/>
    <col min="525" max="525" width="8" style="153" customWidth="1"/>
    <col min="526" max="528" width="4.5703125" style="153" customWidth="1"/>
    <col min="529" max="529" width="7.140625" style="153" customWidth="1"/>
    <col min="530" max="530" width="7.42578125" style="153" customWidth="1"/>
    <col min="531" max="531" width="7.85546875" style="153" customWidth="1"/>
    <col min="532" max="532" width="4.5703125" style="153" customWidth="1"/>
    <col min="533" max="533" width="3.140625" style="153" customWidth="1"/>
    <col min="534" max="534" width="7.42578125" style="153" customWidth="1"/>
    <col min="535" max="535" width="8.140625" style="153" customWidth="1"/>
    <col min="536" max="536" width="4.5703125" style="153" customWidth="1"/>
    <col min="537" max="537" width="10.5703125" style="153" customWidth="1"/>
    <col min="538" max="538" width="2.5703125" style="153" customWidth="1"/>
    <col min="539" max="540" width="8.42578125" style="153" customWidth="1"/>
    <col min="541" max="543" width="4.5703125" style="153" customWidth="1"/>
    <col min="544" max="544" width="7.140625" style="153" customWidth="1"/>
    <col min="545" max="545" width="8.5703125" style="153" customWidth="1"/>
    <col min="546" max="549" width="4.5703125" style="153" customWidth="1"/>
    <col min="550" max="551" width="11.5703125" style="153"/>
    <col min="552" max="552" width="7.42578125" style="153" customWidth="1"/>
    <col min="553" max="553" width="6.5703125" style="153" customWidth="1"/>
    <col min="554" max="554" width="8.140625" style="153" customWidth="1"/>
    <col min="555" max="555" width="9.140625" style="153" customWidth="1"/>
    <col min="556" max="556" width="11.5703125" style="153"/>
    <col min="557" max="557" width="4.42578125" style="153" customWidth="1"/>
    <col min="558" max="558" width="4.85546875" style="153" customWidth="1"/>
    <col min="559" max="559" width="3.5703125" style="153" customWidth="1"/>
    <col min="560" max="560" width="4.42578125" style="153" customWidth="1"/>
    <col min="561" max="561" width="7.85546875" style="153" customWidth="1"/>
    <col min="562" max="562" width="3.42578125" style="153" customWidth="1"/>
    <col min="563" max="768" width="11.5703125" style="153"/>
    <col min="769" max="769" width="1.85546875" style="153" customWidth="1"/>
    <col min="770" max="773" width="4.5703125" style="153" customWidth="1"/>
    <col min="774" max="774" width="23.42578125" style="153" customWidth="1"/>
    <col min="775" max="775" width="13.42578125" style="153" customWidth="1"/>
    <col min="776" max="776" width="7" style="153" customWidth="1"/>
    <col min="777" max="777" width="8.5703125" style="153" customWidth="1"/>
    <col min="778" max="779" width="4.5703125" style="153" customWidth="1"/>
    <col min="780" max="780" width="7.5703125" style="153" customWidth="1"/>
    <col min="781" max="781" width="8" style="153" customWidth="1"/>
    <col min="782" max="784" width="4.5703125" style="153" customWidth="1"/>
    <col min="785" max="785" width="7.140625" style="153" customWidth="1"/>
    <col min="786" max="786" width="7.42578125" style="153" customWidth="1"/>
    <col min="787" max="787" width="7.85546875" style="153" customWidth="1"/>
    <col min="788" max="788" width="4.5703125" style="153" customWidth="1"/>
    <col min="789" max="789" width="3.140625" style="153" customWidth="1"/>
    <col min="790" max="790" width="7.42578125" style="153" customWidth="1"/>
    <col min="791" max="791" width="8.140625" style="153" customWidth="1"/>
    <col min="792" max="792" width="4.5703125" style="153" customWidth="1"/>
    <col min="793" max="793" width="10.5703125" style="153" customWidth="1"/>
    <col min="794" max="794" width="2.5703125" style="153" customWidth="1"/>
    <col min="795" max="796" width="8.42578125" style="153" customWidth="1"/>
    <col min="797" max="799" width="4.5703125" style="153" customWidth="1"/>
    <col min="800" max="800" width="7.140625" style="153" customWidth="1"/>
    <col min="801" max="801" width="8.5703125" style="153" customWidth="1"/>
    <col min="802" max="805" width="4.5703125" style="153" customWidth="1"/>
    <col min="806" max="807" width="11.5703125" style="153"/>
    <col min="808" max="808" width="7.42578125" style="153" customWidth="1"/>
    <col min="809" max="809" width="6.5703125" style="153" customWidth="1"/>
    <col min="810" max="810" width="8.140625" style="153" customWidth="1"/>
    <col min="811" max="811" width="9.140625" style="153" customWidth="1"/>
    <col min="812" max="812" width="11.5703125" style="153"/>
    <col min="813" max="813" width="4.42578125" style="153" customWidth="1"/>
    <col min="814" max="814" width="4.85546875" style="153" customWidth="1"/>
    <col min="815" max="815" width="3.5703125" style="153" customWidth="1"/>
    <col min="816" max="816" width="4.42578125" style="153" customWidth="1"/>
    <col min="817" max="817" width="7.85546875" style="153" customWidth="1"/>
    <col min="818" max="818" width="3.42578125" style="153" customWidth="1"/>
    <col min="819" max="1024" width="11.5703125" style="153"/>
    <col min="1025" max="1025" width="1.85546875" style="153" customWidth="1"/>
    <col min="1026" max="1029" width="4.5703125" style="153" customWidth="1"/>
    <col min="1030" max="1030" width="23.42578125" style="153" customWidth="1"/>
    <col min="1031" max="1031" width="13.42578125" style="153" customWidth="1"/>
    <col min="1032" max="1032" width="7" style="153" customWidth="1"/>
    <col min="1033" max="1033" width="8.5703125" style="153" customWidth="1"/>
    <col min="1034" max="1035" width="4.5703125" style="153" customWidth="1"/>
    <col min="1036" max="1036" width="7.5703125" style="153" customWidth="1"/>
    <col min="1037" max="1037" width="8" style="153" customWidth="1"/>
    <col min="1038" max="1040" width="4.5703125" style="153" customWidth="1"/>
    <col min="1041" max="1041" width="7.140625" style="153" customWidth="1"/>
    <col min="1042" max="1042" width="7.42578125" style="153" customWidth="1"/>
    <col min="1043" max="1043" width="7.85546875" style="153" customWidth="1"/>
    <col min="1044" max="1044" width="4.5703125" style="153" customWidth="1"/>
    <col min="1045" max="1045" width="3.140625" style="153" customWidth="1"/>
    <col min="1046" max="1046" width="7.42578125" style="153" customWidth="1"/>
    <col min="1047" max="1047" width="8.140625" style="153" customWidth="1"/>
    <col min="1048" max="1048" width="4.5703125" style="153" customWidth="1"/>
    <col min="1049" max="1049" width="10.5703125" style="153" customWidth="1"/>
    <col min="1050" max="1050" width="2.5703125" style="153" customWidth="1"/>
    <col min="1051" max="1052" width="8.42578125" style="153" customWidth="1"/>
    <col min="1053" max="1055" width="4.5703125" style="153" customWidth="1"/>
    <col min="1056" max="1056" width="7.140625" style="153" customWidth="1"/>
    <col min="1057" max="1057" width="8.5703125" style="153" customWidth="1"/>
    <col min="1058" max="1061" width="4.5703125" style="153" customWidth="1"/>
    <col min="1062" max="1063" width="11.5703125" style="153"/>
    <col min="1064" max="1064" width="7.42578125" style="153" customWidth="1"/>
    <col min="1065" max="1065" width="6.5703125" style="153" customWidth="1"/>
    <col min="1066" max="1066" width="8.140625" style="153" customWidth="1"/>
    <col min="1067" max="1067" width="9.140625" style="153" customWidth="1"/>
    <col min="1068" max="1068" width="11.5703125" style="153"/>
    <col min="1069" max="1069" width="4.42578125" style="153" customWidth="1"/>
    <col min="1070" max="1070" width="4.85546875" style="153" customWidth="1"/>
    <col min="1071" max="1071" width="3.5703125" style="153" customWidth="1"/>
    <col min="1072" max="1072" width="4.42578125" style="153" customWidth="1"/>
    <col min="1073" max="1073" width="7.85546875" style="153" customWidth="1"/>
    <col min="1074" max="1074" width="3.42578125" style="153" customWidth="1"/>
    <col min="1075" max="1280" width="11.5703125" style="153"/>
    <col min="1281" max="1281" width="1.85546875" style="153" customWidth="1"/>
    <col min="1282" max="1285" width="4.5703125" style="153" customWidth="1"/>
    <col min="1286" max="1286" width="23.42578125" style="153" customWidth="1"/>
    <col min="1287" max="1287" width="13.42578125" style="153" customWidth="1"/>
    <col min="1288" max="1288" width="7" style="153" customWidth="1"/>
    <col min="1289" max="1289" width="8.5703125" style="153" customWidth="1"/>
    <col min="1290" max="1291" width="4.5703125" style="153" customWidth="1"/>
    <col min="1292" max="1292" width="7.5703125" style="153" customWidth="1"/>
    <col min="1293" max="1293" width="8" style="153" customWidth="1"/>
    <col min="1294" max="1296" width="4.5703125" style="153" customWidth="1"/>
    <col min="1297" max="1297" width="7.140625" style="153" customWidth="1"/>
    <col min="1298" max="1298" width="7.42578125" style="153" customWidth="1"/>
    <col min="1299" max="1299" width="7.85546875" style="153" customWidth="1"/>
    <col min="1300" max="1300" width="4.5703125" style="153" customWidth="1"/>
    <col min="1301" max="1301" width="3.140625" style="153" customWidth="1"/>
    <col min="1302" max="1302" width="7.42578125" style="153" customWidth="1"/>
    <col min="1303" max="1303" width="8.140625" style="153" customWidth="1"/>
    <col min="1304" max="1304" width="4.5703125" style="153" customWidth="1"/>
    <col min="1305" max="1305" width="10.5703125" style="153" customWidth="1"/>
    <col min="1306" max="1306" width="2.5703125" style="153" customWidth="1"/>
    <col min="1307" max="1308" width="8.42578125" style="153" customWidth="1"/>
    <col min="1309" max="1311" width="4.5703125" style="153" customWidth="1"/>
    <col min="1312" max="1312" width="7.140625" style="153" customWidth="1"/>
    <col min="1313" max="1313" width="8.5703125" style="153" customWidth="1"/>
    <col min="1314" max="1317" width="4.5703125" style="153" customWidth="1"/>
    <col min="1318" max="1319" width="11.5703125" style="153"/>
    <col min="1320" max="1320" width="7.42578125" style="153" customWidth="1"/>
    <col min="1321" max="1321" width="6.5703125" style="153" customWidth="1"/>
    <col min="1322" max="1322" width="8.140625" style="153" customWidth="1"/>
    <col min="1323" max="1323" width="9.140625" style="153" customWidth="1"/>
    <col min="1324" max="1324" width="11.5703125" style="153"/>
    <col min="1325" max="1325" width="4.42578125" style="153" customWidth="1"/>
    <col min="1326" max="1326" width="4.85546875" style="153" customWidth="1"/>
    <col min="1327" max="1327" width="3.5703125" style="153" customWidth="1"/>
    <col min="1328" max="1328" width="4.42578125" style="153" customWidth="1"/>
    <col min="1329" max="1329" width="7.85546875" style="153" customWidth="1"/>
    <col min="1330" max="1330" width="3.42578125" style="153" customWidth="1"/>
    <col min="1331" max="1536" width="11.5703125" style="153"/>
    <col min="1537" max="1537" width="1.85546875" style="153" customWidth="1"/>
    <col min="1538" max="1541" width="4.5703125" style="153" customWidth="1"/>
    <col min="1542" max="1542" width="23.42578125" style="153" customWidth="1"/>
    <col min="1543" max="1543" width="13.42578125" style="153" customWidth="1"/>
    <col min="1544" max="1544" width="7" style="153" customWidth="1"/>
    <col min="1545" max="1545" width="8.5703125" style="153" customWidth="1"/>
    <col min="1546" max="1547" width="4.5703125" style="153" customWidth="1"/>
    <col min="1548" max="1548" width="7.5703125" style="153" customWidth="1"/>
    <col min="1549" max="1549" width="8" style="153" customWidth="1"/>
    <col min="1550" max="1552" width="4.5703125" style="153" customWidth="1"/>
    <col min="1553" max="1553" width="7.140625" style="153" customWidth="1"/>
    <col min="1554" max="1554" width="7.42578125" style="153" customWidth="1"/>
    <col min="1555" max="1555" width="7.85546875" style="153" customWidth="1"/>
    <col min="1556" max="1556" width="4.5703125" style="153" customWidth="1"/>
    <col min="1557" max="1557" width="3.140625" style="153" customWidth="1"/>
    <col min="1558" max="1558" width="7.42578125" style="153" customWidth="1"/>
    <col min="1559" max="1559" width="8.140625" style="153" customWidth="1"/>
    <col min="1560" max="1560" width="4.5703125" style="153" customWidth="1"/>
    <col min="1561" max="1561" width="10.5703125" style="153" customWidth="1"/>
    <col min="1562" max="1562" width="2.5703125" style="153" customWidth="1"/>
    <col min="1563" max="1564" width="8.42578125" style="153" customWidth="1"/>
    <col min="1565" max="1567" width="4.5703125" style="153" customWidth="1"/>
    <col min="1568" max="1568" width="7.140625" style="153" customWidth="1"/>
    <col min="1569" max="1569" width="8.5703125" style="153" customWidth="1"/>
    <col min="1570" max="1573" width="4.5703125" style="153" customWidth="1"/>
    <col min="1574" max="1575" width="11.5703125" style="153"/>
    <col min="1576" max="1576" width="7.42578125" style="153" customWidth="1"/>
    <col min="1577" max="1577" width="6.5703125" style="153" customWidth="1"/>
    <col min="1578" max="1578" width="8.140625" style="153" customWidth="1"/>
    <col min="1579" max="1579" width="9.140625" style="153" customWidth="1"/>
    <col min="1580" max="1580" width="11.5703125" style="153"/>
    <col min="1581" max="1581" width="4.42578125" style="153" customWidth="1"/>
    <col min="1582" max="1582" width="4.85546875" style="153" customWidth="1"/>
    <col min="1583" max="1583" width="3.5703125" style="153" customWidth="1"/>
    <col min="1584" max="1584" width="4.42578125" style="153" customWidth="1"/>
    <col min="1585" max="1585" width="7.85546875" style="153" customWidth="1"/>
    <col min="1586" max="1586" width="3.42578125" style="153" customWidth="1"/>
    <col min="1587" max="1792" width="11.5703125" style="153"/>
    <col min="1793" max="1793" width="1.85546875" style="153" customWidth="1"/>
    <col min="1794" max="1797" width="4.5703125" style="153" customWidth="1"/>
    <col min="1798" max="1798" width="23.42578125" style="153" customWidth="1"/>
    <col min="1799" max="1799" width="13.42578125" style="153" customWidth="1"/>
    <col min="1800" max="1800" width="7" style="153" customWidth="1"/>
    <col min="1801" max="1801" width="8.5703125" style="153" customWidth="1"/>
    <col min="1802" max="1803" width="4.5703125" style="153" customWidth="1"/>
    <col min="1804" max="1804" width="7.5703125" style="153" customWidth="1"/>
    <col min="1805" max="1805" width="8" style="153" customWidth="1"/>
    <col min="1806" max="1808" width="4.5703125" style="153" customWidth="1"/>
    <col min="1809" max="1809" width="7.140625" style="153" customWidth="1"/>
    <col min="1810" max="1810" width="7.42578125" style="153" customWidth="1"/>
    <col min="1811" max="1811" width="7.85546875" style="153" customWidth="1"/>
    <col min="1812" max="1812" width="4.5703125" style="153" customWidth="1"/>
    <col min="1813" max="1813" width="3.140625" style="153" customWidth="1"/>
    <col min="1814" max="1814" width="7.42578125" style="153" customWidth="1"/>
    <col min="1815" max="1815" width="8.140625" style="153" customWidth="1"/>
    <col min="1816" max="1816" width="4.5703125" style="153" customWidth="1"/>
    <col min="1817" max="1817" width="10.5703125" style="153" customWidth="1"/>
    <col min="1818" max="1818" width="2.5703125" style="153" customWidth="1"/>
    <col min="1819" max="1820" width="8.42578125" style="153" customWidth="1"/>
    <col min="1821" max="1823" width="4.5703125" style="153" customWidth="1"/>
    <col min="1824" max="1824" width="7.140625" style="153" customWidth="1"/>
    <col min="1825" max="1825" width="8.5703125" style="153" customWidth="1"/>
    <col min="1826" max="1829" width="4.5703125" style="153" customWidth="1"/>
    <col min="1830" max="1831" width="11.5703125" style="153"/>
    <col min="1832" max="1832" width="7.42578125" style="153" customWidth="1"/>
    <col min="1833" max="1833" width="6.5703125" style="153" customWidth="1"/>
    <col min="1834" max="1834" width="8.140625" style="153" customWidth="1"/>
    <col min="1835" max="1835" width="9.140625" style="153" customWidth="1"/>
    <col min="1836" max="1836" width="11.5703125" style="153"/>
    <col min="1837" max="1837" width="4.42578125" style="153" customWidth="1"/>
    <col min="1838" max="1838" width="4.85546875" style="153" customWidth="1"/>
    <col min="1839" max="1839" width="3.5703125" style="153" customWidth="1"/>
    <col min="1840" max="1840" width="4.42578125" style="153" customWidth="1"/>
    <col min="1841" max="1841" width="7.85546875" style="153" customWidth="1"/>
    <col min="1842" max="1842" width="3.42578125" style="153" customWidth="1"/>
    <col min="1843" max="2048" width="11.5703125" style="153"/>
    <col min="2049" max="2049" width="1.85546875" style="153" customWidth="1"/>
    <col min="2050" max="2053" width="4.5703125" style="153" customWidth="1"/>
    <col min="2054" max="2054" width="23.42578125" style="153" customWidth="1"/>
    <col min="2055" max="2055" width="13.42578125" style="153" customWidth="1"/>
    <col min="2056" max="2056" width="7" style="153" customWidth="1"/>
    <col min="2057" max="2057" width="8.5703125" style="153" customWidth="1"/>
    <col min="2058" max="2059" width="4.5703125" style="153" customWidth="1"/>
    <col min="2060" max="2060" width="7.5703125" style="153" customWidth="1"/>
    <col min="2061" max="2061" width="8" style="153" customWidth="1"/>
    <col min="2062" max="2064" width="4.5703125" style="153" customWidth="1"/>
    <col min="2065" max="2065" width="7.140625" style="153" customWidth="1"/>
    <col min="2066" max="2066" width="7.42578125" style="153" customWidth="1"/>
    <col min="2067" max="2067" width="7.85546875" style="153" customWidth="1"/>
    <col min="2068" max="2068" width="4.5703125" style="153" customWidth="1"/>
    <col min="2069" max="2069" width="3.140625" style="153" customWidth="1"/>
    <col min="2070" max="2070" width="7.42578125" style="153" customWidth="1"/>
    <col min="2071" max="2071" width="8.140625" style="153" customWidth="1"/>
    <col min="2072" max="2072" width="4.5703125" style="153" customWidth="1"/>
    <col min="2073" max="2073" width="10.5703125" style="153" customWidth="1"/>
    <col min="2074" max="2074" width="2.5703125" style="153" customWidth="1"/>
    <col min="2075" max="2076" width="8.42578125" style="153" customWidth="1"/>
    <col min="2077" max="2079" width="4.5703125" style="153" customWidth="1"/>
    <col min="2080" max="2080" width="7.140625" style="153" customWidth="1"/>
    <col min="2081" max="2081" width="8.5703125" style="153" customWidth="1"/>
    <col min="2082" max="2085" width="4.5703125" style="153" customWidth="1"/>
    <col min="2086" max="2087" width="11.5703125" style="153"/>
    <col min="2088" max="2088" width="7.42578125" style="153" customWidth="1"/>
    <col min="2089" max="2089" width="6.5703125" style="153" customWidth="1"/>
    <col min="2090" max="2090" width="8.140625" style="153" customWidth="1"/>
    <col min="2091" max="2091" width="9.140625" style="153" customWidth="1"/>
    <col min="2092" max="2092" width="11.5703125" style="153"/>
    <col min="2093" max="2093" width="4.42578125" style="153" customWidth="1"/>
    <col min="2094" max="2094" width="4.85546875" style="153" customWidth="1"/>
    <col min="2095" max="2095" width="3.5703125" style="153" customWidth="1"/>
    <col min="2096" max="2096" width="4.42578125" style="153" customWidth="1"/>
    <col min="2097" max="2097" width="7.85546875" style="153" customWidth="1"/>
    <col min="2098" max="2098" width="3.42578125" style="153" customWidth="1"/>
    <col min="2099" max="2304" width="11.5703125" style="153"/>
    <col min="2305" max="2305" width="1.85546875" style="153" customWidth="1"/>
    <col min="2306" max="2309" width="4.5703125" style="153" customWidth="1"/>
    <col min="2310" max="2310" width="23.42578125" style="153" customWidth="1"/>
    <col min="2311" max="2311" width="13.42578125" style="153" customWidth="1"/>
    <col min="2312" max="2312" width="7" style="153" customWidth="1"/>
    <col min="2313" max="2313" width="8.5703125" style="153" customWidth="1"/>
    <col min="2314" max="2315" width="4.5703125" style="153" customWidth="1"/>
    <col min="2316" max="2316" width="7.5703125" style="153" customWidth="1"/>
    <col min="2317" max="2317" width="8" style="153" customWidth="1"/>
    <col min="2318" max="2320" width="4.5703125" style="153" customWidth="1"/>
    <col min="2321" max="2321" width="7.140625" style="153" customWidth="1"/>
    <col min="2322" max="2322" width="7.42578125" style="153" customWidth="1"/>
    <col min="2323" max="2323" width="7.85546875" style="153" customWidth="1"/>
    <col min="2324" max="2324" width="4.5703125" style="153" customWidth="1"/>
    <col min="2325" max="2325" width="3.140625" style="153" customWidth="1"/>
    <col min="2326" max="2326" width="7.42578125" style="153" customWidth="1"/>
    <col min="2327" max="2327" width="8.140625" style="153" customWidth="1"/>
    <col min="2328" max="2328" width="4.5703125" style="153" customWidth="1"/>
    <col min="2329" max="2329" width="10.5703125" style="153" customWidth="1"/>
    <col min="2330" max="2330" width="2.5703125" style="153" customWidth="1"/>
    <col min="2331" max="2332" width="8.42578125" style="153" customWidth="1"/>
    <col min="2333" max="2335" width="4.5703125" style="153" customWidth="1"/>
    <col min="2336" max="2336" width="7.140625" style="153" customWidth="1"/>
    <col min="2337" max="2337" width="8.5703125" style="153" customWidth="1"/>
    <col min="2338" max="2341" width="4.5703125" style="153" customWidth="1"/>
    <col min="2342" max="2343" width="11.5703125" style="153"/>
    <col min="2344" max="2344" width="7.42578125" style="153" customWidth="1"/>
    <col min="2345" max="2345" width="6.5703125" style="153" customWidth="1"/>
    <col min="2346" max="2346" width="8.140625" style="153" customWidth="1"/>
    <col min="2347" max="2347" width="9.140625" style="153" customWidth="1"/>
    <col min="2348" max="2348" width="11.5703125" style="153"/>
    <col min="2349" max="2349" width="4.42578125" style="153" customWidth="1"/>
    <col min="2350" max="2350" width="4.85546875" style="153" customWidth="1"/>
    <col min="2351" max="2351" width="3.5703125" style="153" customWidth="1"/>
    <col min="2352" max="2352" width="4.42578125" style="153" customWidth="1"/>
    <col min="2353" max="2353" width="7.85546875" style="153" customWidth="1"/>
    <col min="2354" max="2354" width="3.42578125" style="153" customWidth="1"/>
    <col min="2355" max="2560" width="11.5703125" style="153"/>
    <col min="2561" max="2561" width="1.85546875" style="153" customWidth="1"/>
    <col min="2562" max="2565" width="4.5703125" style="153" customWidth="1"/>
    <col min="2566" max="2566" width="23.42578125" style="153" customWidth="1"/>
    <col min="2567" max="2567" width="13.42578125" style="153" customWidth="1"/>
    <col min="2568" max="2568" width="7" style="153" customWidth="1"/>
    <col min="2569" max="2569" width="8.5703125" style="153" customWidth="1"/>
    <col min="2570" max="2571" width="4.5703125" style="153" customWidth="1"/>
    <col min="2572" max="2572" width="7.5703125" style="153" customWidth="1"/>
    <col min="2573" max="2573" width="8" style="153" customWidth="1"/>
    <col min="2574" max="2576" width="4.5703125" style="153" customWidth="1"/>
    <col min="2577" max="2577" width="7.140625" style="153" customWidth="1"/>
    <col min="2578" max="2578" width="7.42578125" style="153" customWidth="1"/>
    <col min="2579" max="2579" width="7.85546875" style="153" customWidth="1"/>
    <col min="2580" max="2580" width="4.5703125" style="153" customWidth="1"/>
    <col min="2581" max="2581" width="3.140625" style="153" customWidth="1"/>
    <col min="2582" max="2582" width="7.42578125" style="153" customWidth="1"/>
    <col min="2583" max="2583" width="8.140625" style="153" customWidth="1"/>
    <col min="2584" max="2584" width="4.5703125" style="153" customWidth="1"/>
    <col min="2585" max="2585" width="10.5703125" style="153" customWidth="1"/>
    <col min="2586" max="2586" width="2.5703125" style="153" customWidth="1"/>
    <col min="2587" max="2588" width="8.42578125" style="153" customWidth="1"/>
    <col min="2589" max="2591" width="4.5703125" style="153" customWidth="1"/>
    <col min="2592" max="2592" width="7.140625" style="153" customWidth="1"/>
    <col min="2593" max="2593" width="8.5703125" style="153" customWidth="1"/>
    <col min="2594" max="2597" width="4.5703125" style="153" customWidth="1"/>
    <col min="2598" max="2599" width="11.5703125" style="153"/>
    <col min="2600" max="2600" width="7.42578125" style="153" customWidth="1"/>
    <col min="2601" max="2601" width="6.5703125" style="153" customWidth="1"/>
    <col min="2602" max="2602" width="8.140625" style="153" customWidth="1"/>
    <col min="2603" max="2603" width="9.140625" style="153" customWidth="1"/>
    <col min="2604" max="2604" width="11.5703125" style="153"/>
    <col min="2605" max="2605" width="4.42578125" style="153" customWidth="1"/>
    <col min="2606" max="2606" width="4.85546875" style="153" customWidth="1"/>
    <col min="2607" max="2607" width="3.5703125" style="153" customWidth="1"/>
    <col min="2608" max="2608" width="4.42578125" style="153" customWidth="1"/>
    <col min="2609" max="2609" width="7.85546875" style="153" customWidth="1"/>
    <col min="2610" max="2610" width="3.42578125" style="153" customWidth="1"/>
    <col min="2611" max="2816" width="11.5703125" style="153"/>
    <col min="2817" max="2817" width="1.85546875" style="153" customWidth="1"/>
    <col min="2818" max="2821" width="4.5703125" style="153" customWidth="1"/>
    <col min="2822" max="2822" width="23.42578125" style="153" customWidth="1"/>
    <col min="2823" max="2823" width="13.42578125" style="153" customWidth="1"/>
    <col min="2824" max="2824" width="7" style="153" customWidth="1"/>
    <col min="2825" max="2825" width="8.5703125" style="153" customWidth="1"/>
    <col min="2826" max="2827" width="4.5703125" style="153" customWidth="1"/>
    <col min="2828" max="2828" width="7.5703125" style="153" customWidth="1"/>
    <col min="2829" max="2829" width="8" style="153" customWidth="1"/>
    <col min="2830" max="2832" width="4.5703125" style="153" customWidth="1"/>
    <col min="2833" max="2833" width="7.140625" style="153" customWidth="1"/>
    <col min="2834" max="2834" width="7.42578125" style="153" customWidth="1"/>
    <col min="2835" max="2835" width="7.85546875" style="153" customWidth="1"/>
    <col min="2836" max="2836" width="4.5703125" style="153" customWidth="1"/>
    <col min="2837" max="2837" width="3.140625" style="153" customWidth="1"/>
    <col min="2838" max="2838" width="7.42578125" style="153" customWidth="1"/>
    <col min="2839" max="2839" width="8.140625" style="153" customWidth="1"/>
    <col min="2840" max="2840" width="4.5703125" style="153" customWidth="1"/>
    <col min="2841" max="2841" width="10.5703125" style="153" customWidth="1"/>
    <col min="2842" max="2842" width="2.5703125" style="153" customWidth="1"/>
    <col min="2843" max="2844" width="8.42578125" style="153" customWidth="1"/>
    <col min="2845" max="2847" width="4.5703125" style="153" customWidth="1"/>
    <col min="2848" max="2848" width="7.140625" style="153" customWidth="1"/>
    <col min="2849" max="2849" width="8.5703125" style="153" customWidth="1"/>
    <col min="2850" max="2853" width="4.5703125" style="153" customWidth="1"/>
    <col min="2854" max="2855" width="11.5703125" style="153"/>
    <col min="2856" max="2856" width="7.42578125" style="153" customWidth="1"/>
    <col min="2857" max="2857" width="6.5703125" style="153" customWidth="1"/>
    <col min="2858" max="2858" width="8.140625" style="153" customWidth="1"/>
    <col min="2859" max="2859" width="9.140625" style="153" customWidth="1"/>
    <col min="2860" max="2860" width="11.5703125" style="153"/>
    <col min="2861" max="2861" width="4.42578125" style="153" customWidth="1"/>
    <col min="2862" max="2862" width="4.85546875" style="153" customWidth="1"/>
    <col min="2863" max="2863" width="3.5703125" style="153" customWidth="1"/>
    <col min="2864" max="2864" width="4.42578125" style="153" customWidth="1"/>
    <col min="2865" max="2865" width="7.85546875" style="153" customWidth="1"/>
    <col min="2866" max="2866" width="3.42578125" style="153" customWidth="1"/>
    <col min="2867" max="3072" width="11.5703125" style="153"/>
    <col min="3073" max="3073" width="1.85546875" style="153" customWidth="1"/>
    <col min="3074" max="3077" width="4.5703125" style="153" customWidth="1"/>
    <col min="3078" max="3078" width="23.42578125" style="153" customWidth="1"/>
    <col min="3079" max="3079" width="13.42578125" style="153" customWidth="1"/>
    <col min="3080" max="3080" width="7" style="153" customWidth="1"/>
    <col min="3081" max="3081" width="8.5703125" style="153" customWidth="1"/>
    <col min="3082" max="3083" width="4.5703125" style="153" customWidth="1"/>
    <col min="3084" max="3084" width="7.5703125" style="153" customWidth="1"/>
    <col min="3085" max="3085" width="8" style="153" customWidth="1"/>
    <col min="3086" max="3088" width="4.5703125" style="153" customWidth="1"/>
    <col min="3089" max="3089" width="7.140625" style="153" customWidth="1"/>
    <col min="3090" max="3090" width="7.42578125" style="153" customWidth="1"/>
    <col min="3091" max="3091" width="7.85546875" style="153" customWidth="1"/>
    <col min="3092" max="3092" width="4.5703125" style="153" customWidth="1"/>
    <col min="3093" max="3093" width="3.140625" style="153" customWidth="1"/>
    <col min="3094" max="3094" width="7.42578125" style="153" customWidth="1"/>
    <col min="3095" max="3095" width="8.140625" style="153" customWidth="1"/>
    <col min="3096" max="3096" width="4.5703125" style="153" customWidth="1"/>
    <col min="3097" max="3097" width="10.5703125" style="153" customWidth="1"/>
    <col min="3098" max="3098" width="2.5703125" style="153" customWidth="1"/>
    <col min="3099" max="3100" width="8.42578125" style="153" customWidth="1"/>
    <col min="3101" max="3103" width="4.5703125" style="153" customWidth="1"/>
    <col min="3104" max="3104" width="7.140625" style="153" customWidth="1"/>
    <col min="3105" max="3105" width="8.5703125" style="153" customWidth="1"/>
    <col min="3106" max="3109" width="4.5703125" style="153" customWidth="1"/>
    <col min="3110" max="3111" width="11.5703125" style="153"/>
    <col min="3112" max="3112" width="7.42578125" style="153" customWidth="1"/>
    <col min="3113" max="3113" width="6.5703125" style="153" customWidth="1"/>
    <col min="3114" max="3114" width="8.140625" style="153" customWidth="1"/>
    <col min="3115" max="3115" width="9.140625" style="153" customWidth="1"/>
    <col min="3116" max="3116" width="11.5703125" style="153"/>
    <col min="3117" max="3117" width="4.42578125" style="153" customWidth="1"/>
    <col min="3118" max="3118" width="4.85546875" style="153" customWidth="1"/>
    <col min="3119" max="3119" width="3.5703125" style="153" customWidth="1"/>
    <col min="3120" max="3120" width="4.42578125" style="153" customWidth="1"/>
    <col min="3121" max="3121" width="7.85546875" style="153" customWidth="1"/>
    <col min="3122" max="3122" width="3.42578125" style="153" customWidth="1"/>
    <col min="3123" max="3328" width="11.5703125" style="153"/>
    <col min="3329" max="3329" width="1.85546875" style="153" customWidth="1"/>
    <col min="3330" max="3333" width="4.5703125" style="153" customWidth="1"/>
    <col min="3334" max="3334" width="23.42578125" style="153" customWidth="1"/>
    <col min="3335" max="3335" width="13.42578125" style="153" customWidth="1"/>
    <col min="3336" max="3336" width="7" style="153" customWidth="1"/>
    <col min="3337" max="3337" width="8.5703125" style="153" customWidth="1"/>
    <col min="3338" max="3339" width="4.5703125" style="153" customWidth="1"/>
    <col min="3340" max="3340" width="7.5703125" style="153" customWidth="1"/>
    <col min="3341" max="3341" width="8" style="153" customWidth="1"/>
    <col min="3342" max="3344" width="4.5703125" style="153" customWidth="1"/>
    <col min="3345" max="3345" width="7.140625" style="153" customWidth="1"/>
    <col min="3346" max="3346" width="7.42578125" style="153" customWidth="1"/>
    <col min="3347" max="3347" width="7.85546875" style="153" customWidth="1"/>
    <col min="3348" max="3348" width="4.5703125" style="153" customWidth="1"/>
    <col min="3349" max="3349" width="3.140625" style="153" customWidth="1"/>
    <col min="3350" max="3350" width="7.42578125" style="153" customWidth="1"/>
    <col min="3351" max="3351" width="8.140625" style="153" customWidth="1"/>
    <col min="3352" max="3352" width="4.5703125" style="153" customWidth="1"/>
    <col min="3353" max="3353" width="10.5703125" style="153" customWidth="1"/>
    <col min="3354" max="3354" width="2.5703125" style="153" customWidth="1"/>
    <col min="3355" max="3356" width="8.42578125" style="153" customWidth="1"/>
    <col min="3357" max="3359" width="4.5703125" style="153" customWidth="1"/>
    <col min="3360" max="3360" width="7.140625" style="153" customWidth="1"/>
    <col min="3361" max="3361" width="8.5703125" style="153" customWidth="1"/>
    <col min="3362" max="3365" width="4.5703125" style="153" customWidth="1"/>
    <col min="3366" max="3367" width="11.5703125" style="153"/>
    <col min="3368" max="3368" width="7.42578125" style="153" customWidth="1"/>
    <col min="3369" max="3369" width="6.5703125" style="153" customWidth="1"/>
    <col min="3370" max="3370" width="8.140625" style="153" customWidth="1"/>
    <col min="3371" max="3371" width="9.140625" style="153" customWidth="1"/>
    <col min="3372" max="3372" width="11.5703125" style="153"/>
    <col min="3373" max="3373" width="4.42578125" style="153" customWidth="1"/>
    <col min="3374" max="3374" width="4.85546875" style="153" customWidth="1"/>
    <col min="3375" max="3375" width="3.5703125" style="153" customWidth="1"/>
    <col min="3376" max="3376" width="4.42578125" style="153" customWidth="1"/>
    <col min="3377" max="3377" width="7.85546875" style="153" customWidth="1"/>
    <col min="3378" max="3378" width="3.42578125" style="153" customWidth="1"/>
    <col min="3379" max="3584" width="11.5703125" style="153"/>
    <col min="3585" max="3585" width="1.85546875" style="153" customWidth="1"/>
    <col min="3586" max="3589" width="4.5703125" style="153" customWidth="1"/>
    <col min="3590" max="3590" width="23.42578125" style="153" customWidth="1"/>
    <col min="3591" max="3591" width="13.42578125" style="153" customWidth="1"/>
    <col min="3592" max="3592" width="7" style="153" customWidth="1"/>
    <col min="3593" max="3593" width="8.5703125" style="153" customWidth="1"/>
    <col min="3594" max="3595" width="4.5703125" style="153" customWidth="1"/>
    <col min="3596" max="3596" width="7.5703125" style="153" customWidth="1"/>
    <col min="3597" max="3597" width="8" style="153" customWidth="1"/>
    <col min="3598" max="3600" width="4.5703125" style="153" customWidth="1"/>
    <col min="3601" max="3601" width="7.140625" style="153" customWidth="1"/>
    <col min="3602" max="3602" width="7.42578125" style="153" customWidth="1"/>
    <col min="3603" max="3603" width="7.85546875" style="153" customWidth="1"/>
    <col min="3604" max="3604" width="4.5703125" style="153" customWidth="1"/>
    <col min="3605" max="3605" width="3.140625" style="153" customWidth="1"/>
    <col min="3606" max="3606" width="7.42578125" style="153" customWidth="1"/>
    <col min="3607" max="3607" width="8.140625" style="153" customWidth="1"/>
    <col min="3608" max="3608" width="4.5703125" style="153" customWidth="1"/>
    <col min="3609" max="3609" width="10.5703125" style="153" customWidth="1"/>
    <col min="3610" max="3610" width="2.5703125" style="153" customWidth="1"/>
    <col min="3611" max="3612" width="8.42578125" style="153" customWidth="1"/>
    <col min="3613" max="3615" width="4.5703125" style="153" customWidth="1"/>
    <col min="3616" max="3616" width="7.140625" style="153" customWidth="1"/>
    <col min="3617" max="3617" width="8.5703125" style="153" customWidth="1"/>
    <col min="3618" max="3621" width="4.5703125" style="153" customWidth="1"/>
    <col min="3622" max="3623" width="11.5703125" style="153"/>
    <col min="3624" max="3624" width="7.42578125" style="153" customWidth="1"/>
    <col min="3625" max="3625" width="6.5703125" style="153" customWidth="1"/>
    <col min="3626" max="3626" width="8.140625" style="153" customWidth="1"/>
    <col min="3627" max="3627" width="9.140625" style="153" customWidth="1"/>
    <col min="3628" max="3628" width="11.5703125" style="153"/>
    <col min="3629" max="3629" width="4.42578125" style="153" customWidth="1"/>
    <col min="3630" max="3630" width="4.85546875" style="153" customWidth="1"/>
    <col min="3631" max="3631" width="3.5703125" style="153" customWidth="1"/>
    <col min="3632" max="3632" width="4.42578125" style="153" customWidth="1"/>
    <col min="3633" max="3633" width="7.85546875" style="153" customWidth="1"/>
    <col min="3634" max="3634" width="3.42578125" style="153" customWidth="1"/>
    <col min="3635" max="3840" width="11.5703125" style="153"/>
    <col min="3841" max="3841" width="1.85546875" style="153" customWidth="1"/>
    <col min="3842" max="3845" width="4.5703125" style="153" customWidth="1"/>
    <col min="3846" max="3846" width="23.42578125" style="153" customWidth="1"/>
    <col min="3847" max="3847" width="13.42578125" style="153" customWidth="1"/>
    <col min="3848" max="3848" width="7" style="153" customWidth="1"/>
    <col min="3849" max="3849" width="8.5703125" style="153" customWidth="1"/>
    <col min="3850" max="3851" width="4.5703125" style="153" customWidth="1"/>
    <col min="3852" max="3852" width="7.5703125" style="153" customWidth="1"/>
    <col min="3853" max="3853" width="8" style="153" customWidth="1"/>
    <col min="3854" max="3856" width="4.5703125" style="153" customWidth="1"/>
    <col min="3857" max="3857" width="7.140625" style="153" customWidth="1"/>
    <col min="3858" max="3858" width="7.42578125" style="153" customWidth="1"/>
    <col min="3859" max="3859" width="7.85546875" style="153" customWidth="1"/>
    <col min="3860" max="3860" width="4.5703125" style="153" customWidth="1"/>
    <col min="3861" max="3861" width="3.140625" style="153" customWidth="1"/>
    <col min="3862" max="3862" width="7.42578125" style="153" customWidth="1"/>
    <col min="3863" max="3863" width="8.140625" style="153" customWidth="1"/>
    <col min="3864" max="3864" width="4.5703125" style="153" customWidth="1"/>
    <col min="3865" max="3865" width="10.5703125" style="153" customWidth="1"/>
    <col min="3866" max="3866" width="2.5703125" style="153" customWidth="1"/>
    <col min="3867" max="3868" width="8.42578125" style="153" customWidth="1"/>
    <col min="3869" max="3871" width="4.5703125" style="153" customWidth="1"/>
    <col min="3872" max="3872" width="7.140625" style="153" customWidth="1"/>
    <col min="3873" max="3873" width="8.5703125" style="153" customWidth="1"/>
    <col min="3874" max="3877" width="4.5703125" style="153" customWidth="1"/>
    <col min="3878" max="3879" width="11.5703125" style="153"/>
    <col min="3880" max="3880" width="7.42578125" style="153" customWidth="1"/>
    <col min="3881" max="3881" width="6.5703125" style="153" customWidth="1"/>
    <col min="3882" max="3882" width="8.140625" style="153" customWidth="1"/>
    <col min="3883" max="3883" width="9.140625" style="153" customWidth="1"/>
    <col min="3884" max="3884" width="11.5703125" style="153"/>
    <col min="3885" max="3885" width="4.42578125" style="153" customWidth="1"/>
    <col min="3886" max="3886" width="4.85546875" style="153" customWidth="1"/>
    <col min="3887" max="3887" width="3.5703125" style="153" customWidth="1"/>
    <col min="3888" max="3888" width="4.42578125" style="153" customWidth="1"/>
    <col min="3889" max="3889" width="7.85546875" style="153" customWidth="1"/>
    <col min="3890" max="3890" width="3.42578125" style="153" customWidth="1"/>
    <col min="3891" max="4096" width="11.5703125" style="153"/>
    <col min="4097" max="4097" width="1.85546875" style="153" customWidth="1"/>
    <col min="4098" max="4101" width="4.5703125" style="153" customWidth="1"/>
    <col min="4102" max="4102" width="23.42578125" style="153" customWidth="1"/>
    <col min="4103" max="4103" width="13.42578125" style="153" customWidth="1"/>
    <col min="4104" max="4104" width="7" style="153" customWidth="1"/>
    <col min="4105" max="4105" width="8.5703125" style="153" customWidth="1"/>
    <col min="4106" max="4107" width="4.5703125" style="153" customWidth="1"/>
    <col min="4108" max="4108" width="7.5703125" style="153" customWidth="1"/>
    <col min="4109" max="4109" width="8" style="153" customWidth="1"/>
    <col min="4110" max="4112" width="4.5703125" style="153" customWidth="1"/>
    <col min="4113" max="4113" width="7.140625" style="153" customWidth="1"/>
    <col min="4114" max="4114" width="7.42578125" style="153" customWidth="1"/>
    <col min="4115" max="4115" width="7.85546875" style="153" customWidth="1"/>
    <col min="4116" max="4116" width="4.5703125" style="153" customWidth="1"/>
    <col min="4117" max="4117" width="3.140625" style="153" customWidth="1"/>
    <col min="4118" max="4118" width="7.42578125" style="153" customWidth="1"/>
    <col min="4119" max="4119" width="8.140625" style="153" customWidth="1"/>
    <col min="4120" max="4120" width="4.5703125" style="153" customWidth="1"/>
    <col min="4121" max="4121" width="10.5703125" style="153" customWidth="1"/>
    <col min="4122" max="4122" width="2.5703125" style="153" customWidth="1"/>
    <col min="4123" max="4124" width="8.42578125" style="153" customWidth="1"/>
    <col min="4125" max="4127" width="4.5703125" style="153" customWidth="1"/>
    <col min="4128" max="4128" width="7.140625" style="153" customWidth="1"/>
    <col min="4129" max="4129" width="8.5703125" style="153" customWidth="1"/>
    <col min="4130" max="4133" width="4.5703125" style="153" customWidth="1"/>
    <col min="4134" max="4135" width="11.5703125" style="153"/>
    <col min="4136" max="4136" width="7.42578125" style="153" customWidth="1"/>
    <col min="4137" max="4137" width="6.5703125" style="153" customWidth="1"/>
    <col min="4138" max="4138" width="8.140625" style="153" customWidth="1"/>
    <col min="4139" max="4139" width="9.140625" style="153" customWidth="1"/>
    <col min="4140" max="4140" width="11.5703125" style="153"/>
    <col min="4141" max="4141" width="4.42578125" style="153" customWidth="1"/>
    <col min="4142" max="4142" width="4.85546875" style="153" customWidth="1"/>
    <col min="4143" max="4143" width="3.5703125" style="153" customWidth="1"/>
    <col min="4144" max="4144" width="4.42578125" style="153" customWidth="1"/>
    <col min="4145" max="4145" width="7.85546875" style="153" customWidth="1"/>
    <col min="4146" max="4146" width="3.42578125" style="153" customWidth="1"/>
    <col min="4147" max="4352" width="11.5703125" style="153"/>
    <col min="4353" max="4353" width="1.85546875" style="153" customWidth="1"/>
    <col min="4354" max="4357" width="4.5703125" style="153" customWidth="1"/>
    <col min="4358" max="4358" width="23.42578125" style="153" customWidth="1"/>
    <col min="4359" max="4359" width="13.42578125" style="153" customWidth="1"/>
    <col min="4360" max="4360" width="7" style="153" customWidth="1"/>
    <col min="4361" max="4361" width="8.5703125" style="153" customWidth="1"/>
    <col min="4362" max="4363" width="4.5703125" style="153" customWidth="1"/>
    <col min="4364" max="4364" width="7.5703125" style="153" customWidth="1"/>
    <col min="4365" max="4365" width="8" style="153" customWidth="1"/>
    <col min="4366" max="4368" width="4.5703125" style="153" customWidth="1"/>
    <col min="4369" max="4369" width="7.140625" style="153" customWidth="1"/>
    <col min="4370" max="4370" width="7.42578125" style="153" customWidth="1"/>
    <col min="4371" max="4371" width="7.85546875" style="153" customWidth="1"/>
    <col min="4372" max="4372" width="4.5703125" style="153" customWidth="1"/>
    <col min="4373" max="4373" width="3.140625" style="153" customWidth="1"/>
    <col min="4374" max="4374" width="7.42578125" style="153" customWidth="1"/>
    <col min="4375" max="4375" width="8.140625" style="153" customWidth="1"/>
    <col min="4376" max="4376" width="4.5703125" style="153" customWidth="1"/>
    <col min="4377" max="4377" width="10.5703125" style="153" customWidth="1"/>
    <col min="4378" max="4378" width="2.5703125" style="153" customWidth="1"/>
    <col min="4379" max="4380" width="8.42578125" style="153" customWidth="1"/>
    <col min="4381" max="4383" width="4.5703125" style="153" customWidth="1"/>
    <col min="4384" max="4384" width="7.140625" style="153" customWidth="1"/>
    <col min="4385" max="4385" width="8.5703125" style="153" customWidth="1"/>
    <col min="4386" max="4389" width="4.5703125" style="153" customWidth="1"/>
    <col min="4390" max="4391" width="11.5703125" style="153"/>
    <col min="4392" max="4392" width="7.42578125" style="153" customWidth="1"/>
    <col min="4393" max="4393" width="6.5703125" style="153" customWidth="1"/>
    <col min="4394" max="4394" width="8.140625" style="153" customWidth="1"/>
    <col min="4395" max="4395" width="9.140625" style="153" customWidth="1"/>
    <col min="4396" max="4396" width="11.5703125" style="153"/>
    <col min="4397" max="4397" width="4.42578125" style="153" customWidth="1"/>
    <col min="4398" max="4398" width="4.85546875" style="153" customWidth="1"/>
    <col min="4399" max="4399" width="3.5703125" style="153" customWidth="1"/>
    <col min="4400" max="4400" width="4.42578125" style="153" customWidth="1"/>
    <col min="4401" max="4401" width="7.85546875" style="153" customWidth="1"/>
    <col min="4402" max="4402" width="3.42578125" style="153" customWidth="1"/>
    <col min="4403" max="4608" width="11.5703125" style="153"/>
    <col min="4609" max="4609" width="1.85546875" style="153" customWidth="1"/>
    <col min="4610" max="4613" width="4.5703125" style="153" customWidth="1"/>
    <col min="4614" max="4614" width="23.42578125" style="153" customWidth="1"/>
    <col min="4615" max="4615" width="13.42578125" style="153" customWidth="1"/>
    <col min="4616" max="4616" width="7" style="153" customWidth="1"/>
    <col min="4617" max="4617" width="8.5703125" style="153" customWidth="1"/>
    <col min="4618" max="4619" width="4.5703125" style="153" customWidth="1"/>
    <col min="4620" max="4620" width="7.5703125" style="153" customWidth="1"/>
    <col min="4621" max="4621" width="8" style="153" customWidth="1"/>
    <col min="4622" max="4624" width="4.5703125" style="153" customWidth="1"/>
    <col min="4625" max="4625" width="7.140625" style="153" customWidth="1"/>
    <col min="4626" max="4626" width="7.42578125" style="153" customWidth="1"/>
    <col min="4627" max="4627" width="7.85546875" style="153" customWidth="1"/>
    <col min="4628" max="4628" width="4.5703125" style="153" customWidth="1"/>
    <col min="4629" max="4629" width="3.140625" style="153" customWidth="1"/>
    <col min="4630" max="4630" width="7.42578125" style="153" customWidth="1"/>
    <col min="4631" max="4631" width="8.140625" style="153" customWidth="1"/>
    <col min="4632" max="4632" width="4.5703125" style="153" customWidth="1"/>
    <col min="4633" max="4633" width="10.5703125" style="153" customWidth="1"/>
    <col min="4634" max="4634" width="2.5703125" style="153" customWidth="1"/>
    <col min="4635" max="4636" width="8.42578125" style="153" customWidth="1"/>
    <col min="4637" max="4639" width="4.5703125" style="153" customWidth="1"/>
    <col min="4640" max="4640" width="7.140625" style="153" customWidth="1"/>
    <col min="4641" max="4641" width="8.5703125" style="153" customWidth="1"/>
    <col min="4642" max="4645" width="4.5703125" style="153" customWidth="1"/>
    <col min="4646" max="4647" width="11.5703125" style="153"/>
    <col min="4648" max="4648" width="7.42578125" style="153" customWidth="1"/>
    <col min="4649" max="4649" width="6.5703125" style="153" customWidth="1"/>
    <col min="4650" max="4650" width="8.140625" style="153" customWidth="1"/>
    <col min="4651" max="4651" width="9.140625" style="153" customWidth="1"/>
    <col min="4652" max="4652" width="11.5703125" style="153"/>
    <col min="4653" max="4653" width="4.42578125" style="153" customWidth="1"/>
    <col min="4654" max="4654" width="4.85546875" style="153" customWidth="1"/>
    <col min="4655" max="4655" width="3.5703125" style="153" customWidth="1"/>
    <col min="4656" max="4656" width="4.42578125" style="153" customWidth="1"/>
    <col min="4657" max="4657" width="7.85546875" style="153" customWidth="1"/>
    <col min="4658" max="4658" width="3.42578125" style="153" customWidth="1"/>
    <col min="4659" max="4864" width="11.5703125" style="153"/>
    <col min="4865" max="4865" width="1.85546875" style="153" customWidth="1"/>
    <col min="4866" max="4869" width="4.5703125" style="153" customWidth="1"/>
    <col min="4870" max="4870" width="23.42578125" style="153" customWidth="1"/>
    <col min="4871" max="4871" width="13.42578125" style="153" customWidth="1"/>
    <col min="4872" max="4872" width="7" style="153" customWidth="1"/>
    <col min="4873" max="4873" width="8.5703125" style="153" customWidth="1"/>
    <col min="4874" max="4875" width="4.5703125" style="153" customWidth="1"/>
    <col min="4876" max="4876" width="7.5703125" style="153" customWidth="1"/>
    <col min="4877" max="4877" width="8" style="153" customWidth="1"/>
    <col min="4878" max="4880" width="4.5703125" style="153" customWidth="1"/>
    <col min="4881" max="4881" width="7.140625" style="153" customWidth="1"/>
    <col min="4882" max="4882" width="7.42578125" style="153" customWidth="1"/>
    <col min="4883" max="4883" width="7.85546875" style="153" customWidth="1"/>
    <col min="4884" max="4884" width="4.5703125" style="153" customWidth="1"/>
    <col min="4885" max="4885" width="3.140625" style="153" customWidth="1"/>
    <col min="4886" max="4886" width="7.42578125" style="153" customWidth="1"/>
    <col min="4887" max="4887" width="8.140625" style="153" customWidth="1"/>
    <col min="4888" max="4888" width="4.5703125" style="153" customWidth="1"/>
    <col min="4889" max="4889" width="10.5703125" style="153" customWidth="1"/>
    <col min="4890" max="4890" width="2.5703125" style="153" customWidth="1"/>
    <col min="4891" max="4892" width="8.42578125" style="153" customWidth="1"/>
    <col min="4893" max="4895" width="4.5703125" style="153" customWidth="1"/>
    <col min="4896" max="4896" width="7.140625" style="153" customWidth="1"/>
    <col min="4897" max="4897" width="8.5703125" style="153" customWidth="1"/>
    <col min="4898" max="4901" width="4.5703125" style="153" customWidth="1"/>
    <col min="4902" max="4903" width="11.5703125" style="153"/>
    <col min="4904" max="4904" width="7.42578125" style="153" customWidth="1"/>
    <col min="4905" max="4905" width="6.5703125" style="153" customWidth="1"/>
    <col min="4906" max="4906" width="8.140625" style="153" customWidth="1"/>
    <col min="4907" max="4907" width="9.140625" style="153" customWidth="1"/>
    <col min="4908" max="4908" width="11.5703125" style="153"/>
    <col min="4909" max="4909" width="4.42578125" style="153" customWidth="1"/>
    <col min="4910" max="4910" width="4.85546875" style="153" customWidth="1"/>
    <col min="4911" max="4911" width="3.5703125" style="153" customWidth="1"/>
    <col min="4912" max="4912" width="4.42578125" style="153" customWidth="1"/>
    <col min="4913" max="4913" width="7.85546875" style="153" customWidth="1"/>
    <col min="4914" max="4914" width="3.42578125" style="153" customWidth="1"/>
    <col min="4915" max="5120" width="11.5703125" style="153"/>
    <col min="5121" max="5121" width="1.85546875" style="153" customWidth="1"/>
    <col min="5122" max="5125" width="4.5703125" style="153" customWidth="1"/>
    <col min="5126" max="5126" width="23.42578125" style="153" customWidth="1"/>
    <col min="5127" max="5127" width="13.42578125" style="153" customWidth="1"/>
    <col min="5128" max="5128" width="7" style="153" customWidth="1"/>
    <col min="5129" max="5129" width="8.5703125" style="153" customWidth="1"/>
    <col min="5130" max="5131" width="4.5703125" style="153" customWidth="1"/>
    <col min="5132" max="5132" width="7.5703125" style="153" customWidth="1"/>
    <col min="5133" max="5133" width="8" style="153" customWidth="1"/>
    <col min="5134" max="5136" width="4.5703125" style="153" customWidth="1"/>
    <col min="5137" max="5137" width="7.140625" style="153" customWidth="1"/>
    <col min="5138" max="5138" width="7.42578125" style="153" customWidth="1"/>
    <col min="5139" max="5139" width="7.85546875" style="153" customWidth="1"/>
    <col min="5140" max="5140" width="4.5703125" style="153" customWidth="1"/>
    <col min="5141" max="5141" width="3.140625" style="153" customWidth="1"/>
    <col min="5142" max="5142" width="7.42578125" style="153" customWidth="1"/>
    <col min="5143" max="5143" width="8.140625" style="153" customWidth="1"/>
    <col min="5144" max="5144" width="4.5703125" style="153" customWidth="1"/>
    <col min="5145" max="5145" width="10.5703125" style="153" customWidth="1"/>
    <col min="5146" max="5146" width="2.5703125" style="153" customWidth="1"/>
    <col min="5147" max="5148" width="8.42578125" style="153" customWidth="1"/>
    <col min="5149" max="5151" width="4.5703125" style="153" customWidth="1"/>
    <col min="5152" max="5152" width="7.140625" style="153" customWidth="1"/>
    <col min="5153" max="5153" width="8.5703125" style="153" customWidth="1"/>
    <col min="5154" max="5157" width="4.5703125" style="153" customWidth="1"/>
    <col min="5158" max="5159" width="11.5703125" style="153"/>
    <col min="5160" max="5160" width="7.42578125" style="153" customWidth="1"/>
    <col min="5161" max="5161" width="6.5703125" style="153" customWidth="1"/>
    <col min="5162" max="5162" width="8.140625" style="153" customWidth="1"/>
    <col min="5163" max="5163" width="9.140625" style="153" customWidth="1"/>
    <col min="5164" max="5164" width="11.5703125" style="153"/>
    <col min="5165" max="5165" width="4.42578125" style="153" customWidth="1"/>
    <col min="5166" max="5166" width="4.85546875" style="153" customWidth="1"/>
    <col min="5167" max="5167" width="3.5703125" style="153" customWidth="1"/>
    <col min="5168" max="5168" width="4.42578125" style="153" customWidth="1"/>
    <col min="5169" max="5169" width="7.85546875" style="153" customWidth="1"/>
    <col min="5170" max="5170" width="3.42578125" style="153" customWidth="1"/>
    <col min="5171" max="5376" width="11.5703125" style="153"/>
    <col min="5377" max="5377" width="1.85546875" style="153" customWidth="1"/>
    <col min="5378" max="5381" width="4.5703125" style="153" customWidth="1"/>
    <col min="5382" max="5382" width="23.42578125" style="153" customWidth="1"/>
    <col min="5383" max="5383" width="13.42578125" style="153" customWidth="1"/>
    <col min="5384" max="5384" width="7" style="153" customWidth="1"/>
    <col min="5385" max="5385" width="8.5703125" style="153" customWidth="1"/>
    <col min="5386" max="5387" width="4.5703125" style="153" customWidth="1"/>
    <col min="5388" max="5388" width="7.5703125" style="153" customWidth="1"/>
    <col min="5389" max="5389" width="8" style="153" customWidth="1"/>
    <col min="5390" max="5392" width="4.5703125" style="153" customWidth="1"/>
    <col min="5393" max="5393" width="7.140625" style="153" customWidth="1"/>
    <col min="5394" max="5394" width="7.42578125" style="153" customWidth="1"/>
    <col min="5395" max="5395" width="7.85546875" style="153" customWidth="1"/>
    <col min="5396" max="5396" width="4.5703125" style="153" customWidth="1"/>
    <col min="5397" max="5397" width="3.140625" style="153" customWidth="1"/>
    <col min="5398" max="5398" width="7.42578125" style="153" customWidth="1"/>
    <col min="5399" max="5399" width="8.140625" style="153" customWidth="1"/>
    <col min="5400" max="5400" width="4.5703125" style="153" customWidth="1"/>
    <col min="5401" max="5401" width="10.5703125" style="153" customWidth="1"/>
    <col min="5402" max="5402" width="2.5703125" style="153" customWidth="1"/>
    <col min="5403" max="5404" width="8.42578125" style="153" customWidth="1"/>
    <col min="5405" max="5407" width="4.5703125" style="153" customWidth="1"/>
    <col min="5408" max="5408" width="7.140625" style="153" customWidth="1"/>
    <col min="5409" max="5409" width="8.5703125" style="153" customWidth="1"/>
    <col min="5410" max="5413" width="4.5703125" style="153" customWidth="1"/>
    <col min="5414" max="5415" width="11.5703125" style="153"/>
    <col min="5416" max="5416" width="7.42578125" style="153" customWidth="1"/>
    <col min="5417" max="5417" width="6.5703125" style="153" customWidth="1"/>
    <col min="5418" max="5418" width="8.140625" style="153" customWidth="1"/>
    <col min="5419" max="5419" width="9.140625" style="153" customWidth="1"/>
    <col min="5420" max="5420" width="11.5703125" style="153"/>
    <col min="5421" max="5421" width="4.42578125" style="153" customWidth="1"/>
    <col min="5422" max="5422" width="4.85546875" style="153" customWidth="1"/>
    <col min="5423" max="5423" width="3.5703125" style="153" customWidth="1"/>
    <col min="5424" max="5424" width="4.42578125" style="153" customWidth="1"/>
    <col min="5425" max="5425" width="7.85546875" style="153" customWidth="1"/>
    <col min="5426" max="5426" width="3.42578125" style="153" customWidth="1"/>
    <col min="5427" max="5632" width="11.5703125" style="153"/>
    <col min="5633" max="5633" width="1.85546875" style="153" customWidth="1"/>
    <col min="5634" max="5637" width="4.5703125" style="153" customWidth="1"/>
    <col min="5638" max="5638" width="23.42578125" style="153" customWidth="1"/>
    <col min="5639" max="5639" width="13.42578125" style="153" customWidth="1"/>
    <col min="5640" max="5640" width="7" style="153" customWidth="1"/>
    <col min="5641" max="5641" width="8.5703125" style="153" customWidth="1"/>
    <col min="5642" max="5643" width="4.5703125" style="153" customWidth="1"/>
    <col min="5644" max="5644" width="7.5703125" style="153" customWidth="1"/>
    <col min="5645" max="5645" width="8" style="153" customWidth="1"/>
    <col min="5646" max="5648" width="4.5703125" style="153" customWidth="1"/>
    <col min="5649" max="5649" width="7.140625" style="153" customWidth="1"/>
    <col min="5650" max="5650" width="7.42578125" style="153" customWidth="1"/>
    <col min="5651" max="5651" width="7.85546875" style="153" customWidth="1"/>
    <col min="5652" max="5652" width="4.5703125" style="153" customWidth="1"/>
    <col min="5653" max="5653" width="3.140625" style="153" customWidth="1"/>
    <col min="5654" max="5654" width="7.42578125" style="153" customWidth="1"/>
    <col min="5655" max="5655" width="8.140625" style="153" customWidth="1"/>
    <col min="5656" max="5656" width="4.5703125" style="153" customWidth="1"/>
    <col min="5657" max="5657" width="10.5703125" style="153" customWidth="1"/>
    <col min="5658" max="5658" width="2.5703125" style="153" customWidth="1"/>
    <col min="5659" max="5660" width="8.42578125" style="153" customWidth="1"/>
    <col min="5661" max="5663" width="4.5703125" style="153" customWidth="1"/>
    <col min="5664" max="5664" width="7.140625" style="153" customWidth="1"/>
    <col min="5665" max="5665" width="8.5703125" style="153" customWidth="1"/>
    <col min="5666" max="5669" width="4.5703125" style="153" customWidth="1"/>
    <col min="5670" max="5671" width="11.5703125" style="153"/>
    <col min="5672" max="5672" width="7.42578125" style="153" customWidth="1"/>
    <col min="5673" max="5673" width="6.5703125" style="153" customWidth="1"/>
    <col min="5674" max="5674" width="8.140625" style="153" customWidth="1"/>
    <col min="5675" max="5675" width="9.140625" style="153" customWidth="1"/>
    <col min="5676" max="5676" width="11.5703125" style="153"/>
    <col min="5677" max="5677" width="4.42578125" style="153" customWidth="1"/>
    <col min="5678" max="5678" width="4.85546875" style="153" customWidth="1"/>
    <col min="5679" max="5679" width="3.5703125" style="153" customWidth="1"/>
    <col min="5680" max="5680" width="4.42578125" style="153" customWidth="1"/>
    <col min="5681" max="5681" width="7.85546875" style="153" customWidth="1"/>
    <col min="5682" max="5682" width="3.42578125" style="153" customWidth="1"/>
    <col min="5683" max="5888" width="11.5703125" style="153"/>
    <col min="5889" max="5889" width="1.85546875" style="153" customWidth="1"/>
    <col min="5890" max="5893" width="4.5703125" style="153" customWidth="1"/>
    <col min="5894" max="5894" width="23.42578125" style="153" customWidth="1"/>
    <col min="5895" max="5895" width="13.42578125" style="153" customWidth="1"/>
    <col min="5896" max="5896" width="7" style="153" customWidth="1"/>
    <col min="5897" max="5897" width="8.5703125" style="153" customWidth="1"/>
    <col min="5898" max="5899" width="4.5703125" style="153" customWidth="1"/>
    <col min="5900" max="5900" width="7.5703125" style="153" customWidth="1"/>
    <col min="5901" max="5901" width="8" style="153" customWidth="1"/>
    <col min="5902" max="5904" width="4.5703125" style="153" customWidth="1"/>
    <col min="5905" max="5905" width="7.140625" style="153" customWidth="1"/>
    <col min="5906" max="5906" width="7.42578125" style="153" customWidth="1"/>
    <col min="5907" max="5907" width="7.85546875" style="153" customWidth="1"/>
    <col min="5908" max="5908" width="4.5703125" style="153" customWidth="1"/>
    <col min="5909" max="5909" width="3.140625" style="153" customWidth="1"/>
    <col min="5910" max="5910" width="7.42578125" style="153" customWidth="1"/>
    <col min="5911" max="5911" width="8.140625" style="153" customWidth="1"/>
    <col min="5912" max="5912" width="4.5703125" style="153" customWidth="1"/>
    <col min="5913" max="5913" width="10.5703125" style="153" customWidth="1"/>
    <col min="5914" max="5914" width="2.5703125" style="153" customWidth="1"/>
    <col min="5915" max="5916" width="8.42578125" style="153" customWidth="1"/>
    <col min="5917" max="5919" width="4.5703125" style="153" customWidth="1"/>
    <col min="5920" max="5920" width="7.140625" style="153" customWidth="1"/>
    <col min="5921" max="5921" width="8.5703125" style="153" customWidth="1"/>
    <col min="5922" max="5925" width="4.5703125" style="153" customWidth="1"/>
    <col min="5926" max="5927" width="11.5703125" style="153"/>
    <col min="5928" max="5928" width="7.42578125" style="153" customWidth="1"/>
    <col min="5929" max="5929" width="6.5703125" style="153" customWidth="1"/>
    <col min="5930" max="5930" width="8.140625" style="153" customWidth="1"/>
    <col min="5931" max="5931" width="9.140625" style="153" customWidth="1"/>
    <col min="5932" max="5932" width="11.5703125" style="153"/>
    <col min="5933" max="5933" width="4.42578125" style="153" customWidth="1"/>
    <col min="5934" max="5934" width="4.85546875" style="153" customWidth="1"/>
    <col min="5935" max="5935" width="3.5703125" style="153" customWidth="1"/>
    <col min="5936" max="5936" width="4.42578125" style="153" customWidth="1"/>
    <col min="5937" max="5937" width="7.85546875" style="153" customWidth="1"/>
    <col min="5938" max="5938" width="3.42578125" style="153" customWidth="1"/>
    <col min="5939" max="6144" width="11.5703125" style="153"/>
    <col min="6145" max="6145" width="1.85546875" style="153" customWidth="1"/>
    <col min="6146" max="6149" width="4.5703125" style="153" customWidth="1"/>
    <col min="6150" max="6150" width="23.42578125" style="153" customWidth="1"/>
    <col min="6151" max="6151" width="13.42578125" style="153" customWidth="1"/>
    <col min="6152" max="6152" width="7" style="153" customWidth="1"/>
    <col min="6153" max="6153" width="8.5703125" style="153" customWidth="1"/>
    <col min="6154" max="6155" width="4.5703125" style="153" customWidth="1"/>
    <col min="6156" max="6156" width="7.5703125" style="153" customWidth="1"/>
    <col min="6157" max="6157" width="8" style="153" customWidth="1"/>
    <col min="6158" max="6160" width="4.5703125" style="153" customWidth="1"/>
    <col min="6161" max="6161" width="7.140625" style="153" customWidth="1"/>
    <col min="6162" max="6162" width="7.42578125" style="153" customWidth="1"/>
    <col min="6163" max="6163" width="7.85546875" style="153" customWidth="1"/>
    <col min="6164" max="6164" width="4.5703125" style="153" customWidth="1"/>
    <col min="6165" max="6165" width="3.140625" style="153" customWidth="1"/>
    <col min="6166" max="6166" width="7.42578125" style="153" customWidth="1"/>
    <col min="6167" max="6167" width="8.140625" style="153" customWidth="1"/>
    <col min="6168" max="6168" width="4.5703125" style="153" customWidth="1"/>
    <col min="6169" max="6169" width="10.5703125" style="153" customWidth="1"/>
    <col min="6170" max="6170" width="2.5703125" style="153" customWidth="1"/>
    <col min="6171" max="6172" width="8.42578125" style="153" customWidth="1"/>
    <col min="6173" max="6175" width="4.5703125" style="153" customWidth="1"/>
    <col min="6176" max="6176" width="7.140625" style="153" customWidth="1"/>
    <col min="6177" max="6177" width="8.5703125" style="153" customWidth="1"/>
    <col min="6178" max="6181" width="4.5703125" style="153" customWidth="1"/>
    <col min="6182" max="6183" width="11.5703125" style="153"/>
    <col min="6184" max="6184" width="7.42578125" style="153" customWidth="1"/>
    <col min="6185" max="6185" width="6.5703125" style="153" customWidth="1"/>
    <col min="6186" max="6186" width="8.140625" style="153" customWidth="1"/>
    <col min="6187" max="6187" width="9.140625" style="153" customWidth="1"/>
    <col min="6188" max="6188" width="11.5703125" style="153"/>
    <col min="6189" max="6189" width="4.42578125" style="153" customWidth="1"/>
    <col min="6190" max="6190" width="4.85546875" style="153" customWidth="1"/>
    <col min="6191" max="6191" width="3.5703125" style="153" customWidth="1"/>
    <col min="6192" max="6192" width="4.42578125" style="153" customWidth="1"/>
    <col min="6193" max="6193" width="7.85546875" style="153" customWidth="1"/>
    <col min="6194" max="6194" width="3.42578125" style="153" customWidth="1"/>
    <col min="6195" max="6400" width="11.5703125" style="153"/>
    <col min="6401" max="6401" width="1.85546875" style="153" customWidth="1"/>
    <col min="6402" max="6405" width="4.5703125" style="153" customWidth="1"/>
    <col min="6406" max="6406" width="23.42578125" style="153" customWidth="1"/>
    <col min="6407" max="6407" width="13.42578125" style="153" customWidth="1"/>
    <col min="6408" max="6408" width="7" style="153" customWidth="1"/>
    <col min="6409" max="6409" width="8.5703125" style="153" customWidth="1"/>
    <col min="6410" max="6411" width="4.5703125" style="153" customWidth="1"/>
    <col min="6412" max="6412" width="7.5703125" style="153" customWidth="1"/>
    <col min="6413" max="6413" width="8" style="153" customWidth="1"/>
    <col min="6414" max="6416" width="4.5703125" style="153" customWidth="1"/>
    <col min="6417" max="6417" width="7.140625" style="153" customWidth="1"/>
    <col min="6418" max="6418" width="7.42578125" style="153" customWidth="1"/>
    <col min="6419" max="6419" width="7.85546875" style="153" customWidth="1"/>
    <col min="6420" max="6420" width="4.5703125" style="153" customWidth="1"/>
    <col min="6421" max="6421" width="3.140625" style="153" customWidth="1"/>
    <col min="6422" max="6422" width="7.42578125" style="153" customWidth="1"/>
    <col min="6423" max="6423" width="8.140625" style="153" customWidth="1"/>
    <col min="6424" max="6424" width="4.5703125" style="153" customWidth="1"/>
    <col min="6425" max="6425" width="10.5703125" style="153" customWidth="1"/>
    <col min="6426" max="6426" width="2.5703125" style="153" customWidth="1"/>
    <col min="6427" max="6428" width="8.42578125" style="153" customWidth="1"/>
    <col min="6429" max="6431" width="4.5703125" style="153" customWidth="1"/>
    <col min="6432" max="6432" width="7.140625" style="153" customWidth="1"/>
    <col min="6433" max="6433" width="8.5703125" style="153" customWidth="1"/>
    <col min="6434" max="6437" width="4.5703125" style="153" customWidth="1"/>
    <col min="6438" max="6439" width="11.5703125" style="153"/>
    <col min="6440" max="6440" width="7.42578125" style="153" customWidth="1"/>
    <col min="6441" max="6441" width="6.5703125" style="153" customWidth="1"/>
    <col min="6442" max="6442" width="8.140625" style="153" customWidth="1"/>
    <col min="6443" max="6443" width="9.140625" style="153" customWidth="1"/>
    <col min="6444" max="6444" width="11.5703125" style="153"/>
    <col min="6445" max="6445" width="4.42578125" style="153" customWidth="1"/>
    <col min="6446" max="6446" width="4.85546875" style="153" customWidth="1"/>
    <col min="6447" max="6447" width="3.5703125" style="153" customWidth="1"/>
    <col min="6448" max="6448" width="4.42578125" style="153" customWidth="1"/>
    <col min="6449" max="6449" width="7.85546875" style="153" customWidth="1"/>
    <col min="6450" max="6450" width="3.42578125" style="153" customWidth="1"/>
    <col min="6451" max="6656" width="11.5703125" style="153"/>
    <col min="6657" max="6657" width="1.85546875" style="153" customWidth="1"/>
    <col min="6658" max="6661" width="4.5703125" style="153" customWidth="1"/>
    <col min="6662" max="6662" width="23.42578125" style="153" customWidth="1"/>
    <col min="6663" max="6663" width="13.42578125" style="153" customWidth="1"/>
    <col min="6664" max="6664" width="7" style="153" customWidth="1"/>
    <col min="6665" max="6665" width="8.5703125" style="153" customWidth="1"/>
    <col min="6666" max="6667" width="4.5703125" style="153" customWidth="1"/>
    <col min="6668" max="6668" width="7.5703125" style="153" customWidth="1"/>
    <col min="6669" max="6669" width="8" style="153" customWidth="1"/>
    <col min="6670" max="6672" width="4.5703125" style="153" customWidth="1"/>
    <col min="6673" max="6673" width="7.140625" style="153" customWidth="1"/>
    <col min="6674" max="6674" width="7.42578125" style="153" customWidth="1"/>
    <col min="6675" max="6675" width="7.85546875" style="153" customWidth="1"/>
    <col min="6676" max="6676" width="4.5703125" style="153" customWidth="1"/>
    <col min="6677" max="6677" width="3.140625" style="153" customWidth="1"/>
    <col min="6678" max="6678" width="7.42578125" style="153" customWidth="1"/>
    <col min="6679" max="6679" width="8.140625" style="153" customWidth="1"/>
    <col min="6680" max="6680" width="4.5703125" style="153" customWidth="1"/>
    <col min="6681" max="6681" width="10.5703125" style="153" customWidth="1"/>
    <col min="6682" max="6682" width="2.5703125" style="153" customWidth="1"/>
    <col min="6683" max="6684" width="8.42578125" style="153" customWidth="1"/>
    <col min="6685" max="6687" width="4.5703125" style="153" customWidth="1"/>
    <col min="6688" max="6688" width="7.140625" style="153" customWidth="1"/>
    <col min="6689" max="6689" width="8.5703125" style="153" customWidth="1"/>
    <col min="6690" max="6693" width="4.5703125" style="153" customWidth="1"/>
    <col min="6694" max="6695" width="11.5703125" style="153"/>
    <col min="6696" max="6696" width="7.42578125" style="153" customWidth="1"/>
    <col min="6697" max="6697" width="6.5703125" style="153" customWidth="1"/>
    <col min="6698" max="6698" width="8.140625" style="153" customWidth="1"/>
    <col min="6699" max="6699" width="9.140625" style="153" customWidth="1"/>
    <col min="6700" max="6700" width="11.5703125" style="153"/>
    <col min="6701" max="6701" width="4.42578125" style="153" customWidth="1"/>
    <col min="6702" max="6702" width="4.85546875" style="153" customWidth="1"/>
    <col min="6703" max="6703" width="3.5703125" style="153" customWidth="1"/>
    <col min="6704" max="6704" width="4.42578125" style="153" customWidth="1"/>
    <col min="6705" max="6705" width="7.85546875" style="153" customWidth="1"/>
    <col min="6706" max="6706" width="3.42578125" style="153" customWidth="1"/>
    <col min="6707" max="6912" width="11.5703125" style="153"/>
    <col min="6913" max="6913" width="1.85546875" style="153" customWidth="1"/>
    <col min="6914" max="6917" width="4.5703125" style="153" customWidth="1"/>
    <col min="6918" max="6918" width="23.42578125" style="153" customWidth="1"/>
    <col min="6919" max="6919" width="13.42578125" style="153" customWidth="1"/>
    <col min="6920" max="6920" width="7" style="153" customWidth="1"/>
    <col min="6921" max="6921" width="8.5703125" style="153" customWidth="1"/>
    <col min="6922" max="6923" width="4.5703125" style="153" customWidth="1"/>
    <col min="6924" max="6924" width="7.5703125" style="153" customWidth="1"/>
    <col min="6925" max="6925" width="8" style="153" customWidth="1"/>
    <col min="6926" max="6928" width="4.5703125" style="153" customWidth="1"/>
    <col min="6929" max="6929" width="7.140625" style="153" customWidth="1"/>
    <col min="6930" max="6930" width="7.42578125" style="153" customWidth="1"/>
    <col min="6931" max="6931" width="7.85546875" style="153" customWidth="1"/>
    <col min="6932" max="6932" width="4.5703125" style="153" customWidth="1"/>
    <col min="6933" max="6933" width="3.140625" style="153" customWidth="1"/>
    <col min="6934" max="6934" width="7.42578125" style="153" customWidth="1"/>
    <col min="6935" max="6935" width="8.140625" style="153" customWidth="1"/>
    <col min="6936" max="6936" width="4.5703125" style="153" customWidth="1"/>
    <col min="6937" max="6937" width="10.5703125" style="153" customWidth="1"/>
    <col min="6938" max="6938" width="2.5703125" style="153" customWidth="1"/>
    <col min="6939" max="6940" width="8.42578125" style="153" customWidth="1"/>
    <col min="6941" max="6943" width="4.5703125" style="153" customWidth="1"/>
    <col min="6944" max="6944" width="7.140625" style="153" customWidth="1"/>
    <col min="6945" max="6945" width="8.5703125" style="153" customWidth="1"/>
    <col min="6946" max="6949" width="4.5703125" style="153" customWidth="1"/>
    <col min="6950" max="6951" width="11.5703125" style="153"/>
    <col min="6952" max="6952" width="7.42578125" style="153" customWidth="1"/>
    <col min="6953" max="6953" width="6.5703125" style="153" customWidth="1"/>
    <col min="6954" max="6954" width="8.140625" style="153" customWidth="1"/>
    <col min="6955" max="6955" width="9.140625" style="153" customWidth="1"/>
    <col min="6956" max="6956" width="11.5703125" style="153"/>
    <col min="6957" max="6957" width="4.42578125" style="153" customWidth="1"/>
    <col min="6958" max="6958" width="4.85546875" style="153" customWidth="1"/>
    <col min="6959" max="6959" width="3.5703125" style="153" customWidth="1"/>
    <col min="6960" max="6960" width="4.42578125" style="153" customWidth="1"/>
    <col min="6961" max="6961" width="7.85546875" style="153" customWidth="1"/>
    <col min="6962" max="6962" width="3.42578125" style="153" customWidth="1"/>
    <col min="6963" max="7168" width="11.5703125" style="153"/>
    <col min="7169" max="7169" width="1.85546875" style="153" customWidth="1"/>
    <col min="7170" max="7173" width="4.5703125" style="153" customWidth="1"/>
    <col min="7174" max="7174" width="23.42578125" style="153" customWidth="1"/>
    <col min="7175" max="7175" width="13.42578125" style="153" customWidth="1"/>
    <col min="7176" max="7176" width="7" style="153" customWidth="1"/>
    <col min="7177" max="7177" width="8.5703125" style="153" customWidth="1"/>
    <col min="7178" max="7179" width="4.5703125" style="153" customWidth="1"/>
    <col min="7180" max="7180" width="7.5703125" style="153" customWidth="1"/>
    <col min="7181" max="7181" width="8" style="153" customWidth="1"/>
    <col min="7182" max="7184" width="4.5703125" style="153" customWidth="1"/>
    <col min="7185" max="7185" width="7.140625" style="153" customWidth="1"/>
    <col min="7186" max="7186" width="7.42578125" style="153" customWidth="1"/>
    <col min="7187" max="7187" width="7.85546875" style="153" customWidth="1"/>
    <col min="7188" max="7188" width="4.5703125" style="153" customWidth="1"/>
    <col min="7189" max="7189" width="3.140625" style="153" customWidth="1"/>
    <col min="7190" max="7190" width="7.42578125" style="153" customWidth="1"/>
    <col min="7191" max="7191" width="8.140625" style="153" customWidth="1"/>
    <col min="7192" max="7192" width="4.5703125" style="153" customWidth="1"/>
    <col min="7193" max="7193" width="10.5703125" style="153" customWidth="1"/>
    <col min="7194" max="7194" width="2.5703125" style="153" customWidth="1"/>
    <col min="7195" max="7196" width="8.42578125" style="153" customWidth="1"/>
    <col min="7197" max="7199" width="4.5703125" style="153" customWidth="1"/>
    <col min="7200" max="7200" width="7.140625" style="153" customWidth="1"/>
    <col min="7201" max="7201" width="8.5703125" style="153" customWidth="1"/>
    <col min="7202" max="7205" width="4.5703125" style="153" customWidth="1"/>
    <col min="7206" max="7207" width="11.5703125" style="153"/>
    <col min="7208" max="7208" width="7.42578125" style="153" customWidth="1"/>
    <col min="7209" max="7209" width="6.5703125" style="153" customWidth="1"/>
    <col min="7210" max="7210" width="8.140625" style="153" customWidth="1"/>
    <col min="7211" max="7211" width="9.140625" style="153" customWidth="1"/>
    <col min="7212" max="7212" width="11.5703125" style="153"/>
    <col min="7213" max="7213" width="4.42578125" style="153" customWidth="1"/>
    <col min="7214" max="7214" width="4.85546875" style="153" customWidth="1"/>
    <col min="7215" max="7215" width="3.5703125" style="153" customWidth="1"/>
    <col min="7216" max="7216" width="4.42578125" style="153" customWidth="1"/>
    <col min="7217" max="7217" width="7.85546875" style="153" customWidth="1"/>
    <col min="7218" max="7218" width="3.42578125" style="153" customWidth="1"/>
    <col min="7219" max="7424" width="11.5703125" style="153"/>
    <col min="7425" max="7425" width="1.85546875" style="153" customWidth="1"/>
    <col min="7426" max="7429" width="4.5703125" style="153" customWidth="1"/>
    <col min="7430" max="7430" width="23.42578125" style="153" customWidth="1"/>
    <col min="7431" max="7431" width="13.42578125" style="153" customWidth="1"/>
    <col min="7432" max="7432" width="7" style="153" customWidth="1"/>
    <col min="7433" max="7433" width="8.5703125" style="153" customWidth="1"/>
    <col min="7434" max="7435" width="4.5703125" style="153" customWidth="1"/>
    <col min="7436" max="7436" width="7.5703125" style="153" customWidth="1"/>
    <col min="7437" max="7437" width="8" style="153" customWidth="1"/>
    <col min="7438" max="7440" width="4.5703125" style="153" customWidth="1"/>
    <col min="7441" max="7441" width="7.140625" style="153" customWidth="1"/>
    <col min="7442" max="7442" width="7.42578125" style="153" customWidth="1"/>
    <col min="7443" max="7443" width="7.85546875" style="153" customWidth="1"/>
    <col min="7444" max="7444" width="4.5703125" style="153" customWidth="1"/>
    <col min="7445" max="7445" width="3.140625" style="153" customWidth="1"/>
    <col min="7446" max="7446" width="7.42578125" style="153" customWidth="1"/>
    <col min="7447" max="7447" width="8.140625" style="153" customWidth="1"/>
    <col min="7448" max="7448" width="4.5703125" style="153" customWidth="1"/>
    <col min="7449" max="7449" width="10.5703125" style="153" customWidth="1"/>
    <col min="7450" max="7450" width="2.5703125" style="153" customWidth="1"/>
    <col min="7451" max="7452" width="8.42578125" style="153" customWidth="1"/>
    <col min="7453" max="7455" width="4.5703125" style="153" customWidth="1"/>
    <col min="7456" max="7456" width="7.140625" style="153" customWidth="1"/>
    <col min="7457" max="7457" width="8.5703125" style="153" customWidth="1"/>
    <col min="7458" max="7461" width="4.5703125" style="153" customWidth="1"/>
    <col min="7462" max="7463" width="11.5703125" style="153"/>
    <col min="7464" max="7464" width="7.42578125" style="153" customWidth="1"/>
    <col min="7465" max="7465" width="6.5703125" style="153" customWidth="1"/>
    <col min="7466" max="7466" width="8.140625" style="153" customWidth="1"/>
    <col min="7467" max="7467" width="9.140625" style="153" customWidth="1"/>
    <col min="7468" max="7468" width="11.5703125" style="153"/>
    <col min="7469" max="7469" width="4.42578125" style="153" customWidth="1"/>
    <col min="7470" max="7470" width="4.85546875" style="153" customWidth="1"/>
    <col min="7471" max="7471" width="3.5703125" style="153" customWidth="1"/>
    <col min="7472" max="7472" width="4.42578125" style="153" customWidth="1"/>
    <col min="7473" max="7473" width="7.85546875" style="153" customWidth="1"/>
    <col min="7474" max="7474" width="3.42578125" style="153" customWidth="1"/>
    <col min="7475" max="7680" width="11.5703125" style="153"/>
    <col min="7681" max="7681" width="1.85546875" style="153" customWidth="1"/>
    <col min="7682" max="7685" width="4.5703125" style="153" customWidth="1"/>
    <col min="7686" max="7686" width="23.42578125" style="153" customWidth="1"/>
    <col min="7687" max="7687" width="13.42578125" style="153" customWidth="1"/>
    <col min="7688" max="7688" width="7" style="153" customWidth="1"/>
    <col min="7689" max="7689" width="8.5703125" style="153" customWidth="1"/>
    <col min="7690" max="7691" width="4.5703125" style="153" customWidth="1"/>
    <col min="7692" max="7692" width="7.5703125" style="153" customWidth="1"/>
    <col min="7693" max="7693" width="8" style="153" customWidth="1"/>
    <col min="7694" max="7696" width="4.5703125" style="153" customWidth="1"/>
    <col min="7697" max="7697" width="7.140625" style="153" customWidth="1"/>
    <col min="7698" max="7698" width="7.42578125" style="153" customWidth="1"/>
    <col min="7699" max="7699" width="7.85546875" style="153" customWidth="1"/>
    <col min="7700" max="7700" width="4.5703125" style="153" customWidth="1"/>
    <col min="7701" max="7701" width="3.140625" style="153" customWidth="1"/>
    <col min="7702" max="7702" width="7.42578125" style="153" customWidth="1"/>
    <col min="7703" max="7703" width="8.140625" style="153" customWidth="1"/>
    <col min="7704" max="7704" width="4.5703125" style="153" customWidth="1"/>
    <col min="7705" max="7705" width="10.5703125" style="153" customWidth="1"/>
    <col min="7706" max="7706" width="2.5703125" style="153" customWidth="1"/>
    <col min="7707" max="7708" width="8.42578125" style="153" customWidth="1"/>
    <col min="7709" max="7711" width="4.5703125" style="153" customWidth="1"/>
    <col min="7712" max="7712" width="7.140625" style="153" customWidth="1"/>
    <col min="7713" max="7713" width="8.5703125" style="153" customWidth="1"/>
    <col min="7714" max="7717" width="4.5703125" style="153" customWidth="1"/>
    <col min="7718" max="7719" width="11.5703125" style="153"/>
    <col min="7720" max="7720" width="7.42578125" style="153" customWidth="1"/>
    <col min="7721" max="7721" width="6.5703125" style="153" customWidth="1"/>
    <col min="7722" max="7722" width="8.140625" style="153" customWidth="1"/>
    <col min="7723" max="7723" width="9.140625" style="153" customWidth="1"/>
    <col min="7724" max="7724" width="11.5703125" style="153"/>
    <col min="7725" max="7725" width="4.42578125" style="153" customWidth="1"/>
    <col min="7726" max="7726" width="4.85546875" style="153" customWidth="1"/>
    <col min="7727" max="7727" width="3.5703125" style="153" customWidth="1"/>
    <col min="7728" max="7728" width="4.42578125" style="153" customWidth="1"/>
    <col min="7729" max="7729" width="7.85546875" style="153" customWidth="1"/>
    <col min="7730" max="7730" width="3.42578125" style="153" customWidth="1"/>
    <col min="7731" max="7936" width="11.5703125" style="153"/>
    <col min="7937" max="7937" width="1.85546875" style="153" customWidth="1"/>
    <col min="7938" max="7941" width="4.5703125" style="153" customWidth="1"/>
    <col min="7942" max="7942" width="23.42578125" style="153" customWidth="1"/>
    <col min="7943" max="7943" width="13.42578125" style="153" customWidth="1"/>
    <col min="7944" max="7944" width="7" style="153" customWidth="1"/>
    <col min="7945" max="7945" width="8.5703125" style="153" customWidth="1"/>
    <col min="7946" max="7947" width="4.5703125" style="153" customWidth="1"/>
    <col min="7948" max="7948" width="7.5703125" style="153" customWidth="1"/>
    <col min="7949" max="7949" width="8" style="153" customWidth="1"/>
    <col min="7950" max="7952" width="4.5703125" style="153" customWidth="1"/>
    <col min="7953" max="7953" width="7.140625" style="153" customWidth="1"/>
    <col min="7954" max="7954" width="7.42578125" style="153" customWidth="1"/>
    <col min="7955" max="7955" width="7.85546875" style="153" customWidth="1"/>
    <col min="7956" max="7956" width="4.5703125" style="153" customWidth="1"/>
    <col min="7957" max="7957" width="3.140625" style="153" customWidth="1"/>
    <col min="7958" max="7958" width="7.42578125" style="153" customWidth="1"/>
    <col min="7959" max="7959" width="8.140625" style="153" customWidth="1"/>
    <col min="7960" max="7960" width="4.5703125" style="153" customWidth="1"/>
    <col min="7961" max="7961" width="10.5703125" style="153" customWidth="1"/>
    <col min="7962" max="7962" width="2.5703125" style="153" customWidth="1"/>
    <col min="7963" max="7964" width="8.42578125" style="153" customWidth="1"/>
    <col min="7965" max="7967" width="4.5703125" style="153" customWidth="1"/>
    <col min="7968" max="7968" width="7.140625" style="153" customWidth="1"/>
    <col min="7969" max="7969" width="8.5703125" style="153" customWidth="1"/>
    <col min="7970" max="7973" width="4.5703125" style="153" customWidth="1"/>
    <col min="7974" max="7975" width="11.5703125" style="153"/>
    <col min="7976" max="7976" width="7.42578125" style="153" customWidth="1"/>
    <col min="7977" max="7977" width="6.5703125" style="153" customWidth="1"/>
    <col min="7978" max="7978" width="8.140625" style="153" customWidth="1"/>
    <col min="7979" max="7979" width="9.140625" style="153" customWidth="1"/>
    <col min="7980" max="7980" width="11.5703125" style="153"/>
    <col min="7981" max="7981" width="4.42578125" style="153" customWidth="1"/>
    <col min="7982" max="7982" width="4.85546875" style="153" customWidth="1"/>
    <col min="7983" max="7983" width="3.5703125" style="153" customWidth="1"/>
    <col min="7984" max="7984" width="4.42578125" style="153" customWidth="1"/>
    <col min="7985" max="7985" width="7.85546875" style="153" customWidth="1"/>
    <col min="7986" max="7986" width="3.42578125" style="153" customWidth="1"/>
    <col min="7987" max="8192" width="11.5703125" style="153"/>
    <col min="8193" max="8193" width="1.85546875" style="153" customWidth="1"/>
    <col min="8194" max="8197" width="4.5703125" style="153" customWidth="1"/>
    <col min="8198" max="8198" width="23.42578125" style="153" customWidth="1"/>
    <col min="8199" max="8199" width="13.42578125" style="153" customWidth="1"/>
    <col min="8200" max="8200" width="7" style="153" customWidth="1"/>
    <col min="8201" max="8201" width="8.5703125" style="153" customWidth="1"/>
    <col min="8202" max="8203" width="4.5703125" style="153" customWidth="1"/>
    <col min="8204" max="8204" width="7.5703125" style="153" customWidth="1"/>
    <col min="8205" max="8205" width="8" style="153" customWidth="1"/>
    <col min="8206" max="8208" width="4.5703125" style="153" customWidth="1"/>
    <col min="8209" max="8209" width="7.140625" style="153" customWidth="1"/>
    <col min="8210" max="8210" width="7.42578125" style="153" customWidth="1"/>
    <col min="8211" max="8211" width="7.85546875" style="153" customWidth="1"/>
    <col min="8212" max="8212" width="4.5703125" style="153" customWidth="1"/>
    <col min="8213" max="8213" width="3.140625" style="153" customWidth="1"/>
    <col min="8214" max="8214" width="7.42578125" style="153" customWidth="1"/>
    <col min="8215" max="8215" width="8.140625" style="153" customWidth="1"/>
    <col min="8216" max="8216" width="4.5703125" style="153" customWidth="1"/>
    <col min="8217" max="8217" width="10.5703125" style="153" customWidth="1"/>
    <col min="8218" max="8218" width="2.5703125" style="153" customWidth="1"/>
    <col min="8219" max="8220" width="8.42578125" style="153" customWidth="1"/>
    <col min="8221" max="8223" width="4.5703125" style="153" customWidth="1"/>
    <col min="8224" max="8224" width="7.140625" style="153" customWidth="1"/>
    <col min="8225" max="8225" width="8.5703125" style="153" customWidth="1"/>
    <col min="8226" max="8229" width="4.5703125" style="153" customWidth="1"/>
    <col min="8230" max="8231" width="11.5703125" style="153"/>
    <col min="8232" max="8232" width="7.42578125" style="153" customWidth="1"/>
    <col min="8233" max="8233" width="6.5703125" style="153" customWidth="1"/>
    <col min="8234" max="8234" width="8.140625" style="153" customWidth="1"/>
    <col min="8235" max="8235" width="9.140625" style="153" customWidth="1"/>
    <col min="8236" max="8236" width="11.5703125" style="153"/>
    <col min="8237" max="8237" width="4.42578125" style="153" customWidth="1"/>
    <col min="8238" max="8238" width="4.85546875" style="153" customWidth="1"/>
    <col min="8239" max="8239" width="3.5703125" style="153" customWidth="1"/>
    <col min="8240" max="8240" width="4.42578125" style="153" customWidth="1"/>
    <col min="8241" max="8241" width="7.85546875" style="153" customWidth="1"/>
    <col min="8242" max="8242" width="3.42578125" style="153" customWidth="1"/>
    <col min="8243" max="8448" width="11.5703125" style="153"/>
    <col min="8449" max="8449" width="1.85546875" style="153" customWidth="1"/>
    <col min="8450" max="8453" width="4.5703125" style="153" customWidth="1"/>
    <col min="8454" max="8454" width="23.42578125" style="153" customWidth="1"/>
    <col min="8455" max="8455" width="13.42578125" style="153" customWidth="1"/>
    <col min="8456" max="8456" width="7" style="153" customWidth="1"/>
    <col min="8457" max="8457" width="8.5703125" style="153" customWidth="1"/>
    <col min="8458" max="8459" width="4.5703125" style="153" customWidth="1"/>
    <col min="8460" max="8460" width="7.5703125" style="153" customWidth="1"/>
    <col min="8461" max="8461" width="8" style="153" customWidth="1"/>
    <col min="8462" max="8464" width="4.5703125" style="153" customWidth="1"/>
    <col min="8465" max="8465" width="7.140625" style="153" customWidth="1"/>
    <col min="8466" max="8466" width="7.42578125" style="153" customWidth="1"/>
    <col min="8467" max="8467" width="7.85546875" style="153" customWidth="1"/>
    <col min="8468" max="8468" width="4.5703125" style="153" customWidth="1"/>
    <col min="8469" max="8469" width="3.140625" style="153" customWidth="1"/>
    <col min="8470" max="8470" width="7.42578125" style="153" customWidth="1"/>
    <col min="8471" max="8471" width="8.140625" style="153" customWidth="1"/>
    <col min="8472" max="8472" width="4.5703125" style="153" customWidth="1"/>
    <col min="8473" max="8473" width="10.5703125" style="153" customWidth="1"/>
    <col min="8474" max="8474" width="2.5703125" style="153" customWidth="1"/>
    <col min="8475" max="8476" width="8.42578125" style="153" customWidth="1"/>
    <col min="8477" max="8479" width="4.5703125" style="153" customWidth="1"/>
    <col min="8480" max="8480" width="7.140625" style="153" customWidth="1"/>
    <col min="8481" max="8481" width="8.5703125" style="153" customWidth="1"/>
    <col min="8482" max="8485" width="4.5703125" style="153" customWidth="1"/>
    <col min="8486" max="8487" width="11.5703125" style="153"/>
    <col min="8488" max="8488" width="7.42578125" style="153" customWidth="1"/>
    <col min="8489" max="8489" width="6.5703125" style="153" customWidth="1"/>
    <col min="8490" max="8490" width="8.140625" style="153" customWidth="1"/>
    <col min="8491" max="8491" width="9.140625" style="153" customWidth="1"/>
    <col min="8492" max="8492" width="11.5703125" style="153"/>
    <col min="8493" max="8493" width="4.42578125" style="153" customWidth="1"/>
    <col min="8494" max="8494" width="4.85546875" style="153" customWidth="1"/>
    <col min="8495" max="8495" width="3.5703125" style="153" customWidth="1"/>
    <col min="8496" max="8496" width="4.42578125" style="153" customWidth="1"/>
    <col min="8497" max="8497" width="7.85546875" style="153" customWidth="1"/>
    <col min="8498" max="8498" width="3.42578125" style="153" customWidth="1"/>
    <col min="8499" max="8704" width="11.5703125" style="153"/>
    <col min="8705" max="8705" width="1.85546875" style="153" customWidth="1"/>
    <col min="8706" max="8709" width="4.5703125" style="153" customWidth="1"/>
    <col min="8710" max="8710" width="23.42578125" style="153" customWidth="1"/>
    <col min="8711" max="8711" width="13.42578125" style="153" customWidth="1"/>
    <col min="8712" max="8712" width="7" style="153" customWidth="1"/>
    <col min="8713" max="8713" width="8.5703125" style="153" customWidth="1"/>
    <col min="8714" max="8715" width="4.5703125" style="153" customWidth="1"/>
    <col min="8716" max="8716" width="7.5703125" style="153" customWidth="1"/>
    <col min="8717" max="8717" width="8" style="153" customWidth="1"/>
    <col min="8718" max="8720" width="4.5703125" style="153" customWidth="1"/>
    <col min="8721" max="8721" width="7.140625" style="153" customWidth="1"/>
    <col min="8722" max="8722" width="7.42578125" style="153" customWidth="1"/>
    <col min="8723" max="8723" width="7.85546875" style="153" customWidth="1"/>
    <col min="8724" max="8724" width="4.5703125" style="153" customWidth="1"/>
    <col min="8725" max="8725" width="3.140625" style="153" customWidth="1"/>
    <col min="8726" max="8726" width="7.42578125" style="153" customWidth="1"/>
    <col min="8727" max="8727" width="8.140625" style="153" customWidth="1"/>
    <col min="8728" max="8728" width="4.5703125" style="153" customWidth="1"/>
    <col min="8729" max="8729" width="10.5703125" style="153" customWidth="1"/>
    <col min="8730" max="8730" width="2.5703125" style="153" customWidth="1"/>
    <col min="8731" max="8732" width="8.42578125" style="153" customWidth="1"/>
    <col min="8733" max="8735" width="4.5703125" style="153" customWidth="1"/>
    <col min="8736" max="8736" width="7.140625" style="153" customWidth="1"/>
    <col min="8737" max="8737" width="8.5703125" style="153" customWidth="1"/>
    <col min="8738" max="8741" width="4.5703125" style="153" customWidth="1"/>
    <col min="8742" max="8743" width="11.5703125" style="153"/>
    <col min="8744" max="8744" width="7.42578125" style="153" customWidth="1"/>
    <col min="8745" max="8745" width="6.5703125" style="153" customWidth="1"/>
    <col min="8746" max="8746" width="8.140625" style="153" customWidth="1"/>
    <col min="8747" max="8747" width="9.140625" style="153" customWidth="1"/>
    <col min="8748" max="8748" width="11.5703125" style="153"/>
    <col min="8749" max="8749" width="4.42578125" style="153" customWidth="1"/>
    <col min="8750" max="8750" width="4.85546875" style="153" customWidth="1"/>
    <col min="8751" max="8751" width="3.5703125" style="153" customWidth="1"/>
    <col min="8752" max="8752" width="4.42578125" style="153" customWidth="1"/>
    <col min="8753" max="8753" width="7.85546875" style="153" customWidth="1"/>
    <col min="8754" max="8754" width="3.42578125" style="153" customWidth="1"/>
    <col min="8755" max="8960" width="11.5703125" style="153"/>
    <col min="8961" max="8961" width="1.85546875" style="153" customWidth="1"/>
    <col min="8962" max="8965" width="4.5703125" style="153" customWidth="1"/>
    <col min="8966" max="8966" width="23.42578125" style="153" customWidth="1"/>
    <col min="8967" max="8967" width="13.42578125" style="153" customWidth="1"/>
    <col min="8968" max="8968" width="7" style="153" customWidth="1"/>
    <col min="8969" max="8969" width="8.5703125" style="153" customWidth="1"/>
    <col min="8970" max="8971" width="4.5703125" style="153" customWidth="1"/>
    <col min="8972" max="8972" width="7.5703125" style="153" customWidth="1"/>
    <col min="8973" max="8973" width="8" style="153" customWidth="1"/>
    <col min="8974" max="8976" width="4.5703125" style="153" customWidth="1"/>
    <col min="8977" max="8977" width="7.140625" style="153" customWidth="1"/>
    <col min="8978" max="8978" width="7.42578125" style="153" customWidth="1"/>
    <col min="8979" max="8979" width="7.85546875" style="153" customWidth="1"/>
    <col min="8980" max="8980" width="4.5703125" style="153" customWidth="1"/>
    <col min="8981" max="8981" width="3.140625" style="153" customWidth="1"/>
    <col min="8982" max="8982" width="7.42578125" style="153" customWidth="1"/>
    <col min="8983" max="8983" width="8.140625" style="153" customWidth="1"/>
    <col min="8984" max="8984" width="4.5703125" style="153" customWidth="1"/>
    <col min="8985" max="8985" width="10.5703125" style="153" customWidth="1"/>
    <col min="8986" max="8986" width="2.5703125" style="153" customWidth="1"/>
    <col min="8987" max="8988" width="8.42578125" style="153" customWidth="1"/>
    <col min="8989" max="8991" width="4.5703125" style="153" customWidth="1"/>
    <col min="8992" max="8992" width="7.140625" style="153" customWidth="1"/>
    <col min="8993" max="8993" width="8.5703125" style="153" customWidth="1"/>
    <col min="8994" max="8997" width="4.5703125" style="153" customWidth="1"/>
    <col min="8998" max="8999" width="11.5703125" style="153"/>
    <col min="9000" max="9000" width="7.42578125" style="153" customWidth="1"/>
    <col min="9001" max="9001" width="6.5703125" style="153" customWidth="1"/>
    <col min="9002" max="9002" width="8.140625" style="153" customWidth="1"/>
    <col min="9003" max="9003" width="9.140625" style="153" customWidth="1"/>
    <col min="9004" max="9004" width="11.5703125" style="153"/>
    <col min="9005" max="9005" width="4.42578125" style="153" customWidth="1"/>
    <col min="9006" max="9006" width="4.85546875" style="153" customWidth="1"/>
    <col min="9007" max="9007" width="3.5703125" style="153" customWidth="1"/>
    <col min="9008" max="9008" width="4.42578125" style="153" customWidth="1"/>
    <col min="9009" max="9009" width="7.85546875" style="153" customWidth="1"/>
    <col min="9010" max="9010" width="3.42578125" style="153" customWidth="1"/>
    <col min="9011" max="9216" width="11.5703125" style="153"/>
    <col min="9217" max="9217" width="1.85546875" style="153" customWidth="1"/>
    <col min="9218" max="9221" width="4.5703125" style="153" customWidth="1"/>
    <col min="9222" max="9222" width="23.42578125" style="153" customWidth="1"/>
    <col min="9223" max="9223" width="13.42578125" style="153" customWidth="1"/>
    <col min="9224" max="9224" width="7" style="153" customWidth="1"/>
    <col min="9225" max="9225" width="8.5703125" style="153" customWidth="1"/>
    <col min="9226" max="9227" width="4.5703125" style="153" customWidth="1"/>
    <col min="9228" max="9228" width="7.5703125" style="153" customWidth="1"/>
    <col min="9229" max="9229" width="8" style="153" customWidth="1"/>
    <col min="9230" max="9232" width="4.5703125" style="153" customWidth="1"/>
    <col min="9233" max="9233" width="7.140625" style="153" customWidth="1"/>
    <col min="9234" max="9234" width="7.42578125" style="153" customWidth="1"/>
    <col min="9235" max="9235" width="7.85546875" style="153" customWidth="1"/>
    <col min="9236" max="9236" width="4.5703125" style="153" customWidth="1"/>
    <col min="9237" max="9237" width="3.140625" style="153" customWidth="1"/>
    <col min="9238" max="9238" width="7.42578125" style="153" customWidth="1"/>
    <col min="9239" max="9239" width="8.140625" style="153" customWidth="1"/>
    <col min="9240" max="9240" width="4.5703125" style="153" customWidth="1"/>
    <col min="9241" max="9241" width="10.5703125" style="153" customWidth="1"/>
    <col min="9242" max="9242" width="2.5703125" style="153" customWidth="1"/>
    <col min="9243" max="9244" width="8.42578125" style="153" customWidth="1"/>
    <col min="9245" max="9247" width="4.5703125" style="153" customWidth="1"/>
    <col min="9248" max="9248" width="7.140625" style="153" customWidth="1"/>
    <col min="9249" max="9249" width="8.5703125" style="153" customWidth="1"/>
    <col min="9250" max="9253" width="4.5703125" style="153" customWidth="1"/>
    <col min="9254" max="9255" width="11.5703125" style="153"/>
    <col min="9256" max="9256" width="7.42578125" style="153" customWidth="1"/>
    <col min="9257" max="9257" width="6.5703125" style="153" customWidth="1"/>
    <col min="9258" max="9258" width="8.140625" style="153" customWidth="1"/>
    <col min="9259" max="9259" width="9.140625" style="153" customWidth="1"/>
    <col min="9260" max="9260" width="11.5703125" style="153"/>
    <col min="9261" max="9261" width="4.42578125" style="153" customWidth="1"/>
    <col min="9262" max="9262" width="4.85546875" style="153" customWidth="1"/>
    <col min="9263" max="9263" width="3.5703125" style="153" customWidth="1"/>
    <col min="9264" max="9264" width="4.42578125" style="153" customWidth="1"/>
    <col min="9265" max="9265" width="7.85546875" style="153" customWidth="1"/>
    <col min="9266" max="9266" width="3.42578125" style="153" customWidth="1"/>
    <col min="9267" max="9472" width="11.5703125" style="153"/>
    <col min="9473" max="9473" width="1.85546875" style="153" customWidth="1"/>
    <col min="9474" max="9477" width="4.5703125" style="153" customWidth="1"/>
    <col min="9478" max="9478" width="23.42578125" style="153" customWidth="1"/>
    <col min="9479" max="9479" width="13.42578125" style="153" customWidth="1"/>
    <col min="9480" max="9480" width="7" style="153" customWidth="1"/>
    <col min="9481" max="9481" width="8.5703125" style="153" customWidth="1"/>
    <col min="9482" max="9483" width="4.5703125" style="153" customWidth="1"/>
    <col min="9484" max="9484" width="7.5703125" style="153" customWidth="1"/>
    <col min="9485" max="9485" width="8" style="153" customWidth="1"/>
    <col min="9486" max="9488" width="4.5703125" style="153" customWidth="1"/>
    <col min="9489" max="9489" width="7.140625" style="153" customWidth="1"/>
    <col min="9490" max="9490" width="7.42578125" style="153" customWidth="1"/>
    <col min="9491" max="9491" width="7.85546875" style="153" customWidth="1"/>
    <col min="9492" max="9492" width="4.5703125" style="153" customWidth="1"/>
    <col min="9493" max="9493" width="3.140625" style="153" customWidth="1"/>
    <col min="9494" max="9494" width="7.42578125" style="153" customWidth="1"/>
    <col min="9495" max="9495" width="8.140625" style="153" customWidth="1"/>
    <col min="9496" max="9496" width="4.5703125" style="153" customWidth="1"/>
    <col min="9497" max="9497" width="10.5703125" style="153" customWidth="1"/>
    <col min="9498" max="9498" width="2.5703125" style="153" customWidth="1"/>
    <col min="9499" max="9500" width="8.42578125" style="153" customWidth="1"/>
    <col min="9501" max="9503" width="4.5703125" style="153" customWidth="1"/>
    <col min="9504" max="9504" width="7.140625" style="153" customWidth="1"/>
    <col min="9505" max="9505" width="8.5703125" style="153" customWidth="1"/>
    <col min="9506" max="9509" width="4.5703125" style="153" customWidth="1"/>
    <col min="9510" max="9511" width="11.5703125" style="153"/>
    <col min="9512" max="9512" width="7.42578125" style="153" customWidth="1"/>
    <col min="9513" max="9513" width="6.5703125" style="153" customWidth="1"/>
    <col min="9514" max="9514" width="8.140625" style="153" customWidth="1"/>
    <col min="9515" max="9515" width="9.140625" style="153" customWidth="1"/>
    <col min="9516" max="9516" width="11.5703125" style="153"/>
    <col min="9517" max="9517" width="4.42578125" style="153" customWidth="1"/>
    <col min="9518" max="9518" width="4.85546875" style="153" customWidth="1"/>
    <col min="9519" max="9519" width="3.5703125" style="153" customWidth="1"/>
    <col min="9520" max="9520" width="4.42578125" style="153" customWidth="1"/>
    <col min="9521" max="9521" width="7.85546875" style="153" customWidth="1"/>
    <col min="9522" max="9522" width="3.42578125" style="153" customWidth="1"/>
    <col min="9523" max="9728" width="11.5703125" style="153"/>
    <col min="9729" max="9729" width="1.85546875" style="153" customWidth="1"/>
    <col min="9730" max="9733" width="4.5703125" style="153" customWidth="1"/>
    <col min="9734" max="9734" width="23.42578125" style="153" customWidth="1"/>
    <col min="9735" max="9735" width="13.42578125" style="153" customWidth="1"/>
    <col min="9736" max="9736" width="7" style="153" customWidth="1"/>
    <col min="9737" max="9737" width="8.5703125" style="153" customWidth="1"/>
    <col min="9738" max="9739" width="4.5703125" style="153" customWidth="1"/>
    <col min="9740" max="9740" width="7.5703125" style="153" customWidth="1"/>
    <col min="9741" max="9741" width="8" style="153" customWidth="1"/>
    <col min="9742" max="9744" width="4.5703125" style="153" customWidth="1"/>
    <col min="9745" max="9745" width="7.140625" style="153" customWidth="1"/>
    <col min="9746" max="9746" width="7.42578125" style="153" customWidth="1"/>
    <col min="9747" max="9747" width="7.85546875" style="153" customWidth="1"/>
    <col min="9748" max="9748" width="4.5703125" style="153" customWidth="1"/>
    <col min="9749" max="9749" width="3.140625" style="153" customWidth="1"/>
    <col min="9750" max="9750" width="7.42578125" style="153" customWidth="1"/>
    <col min="9751" max="9751" width="8.140625" style="153" customWidth="1"/>
    <col min="9752" max="9752" width="4.5703125" style="153" customWidth="1"/>
    <col min="9753" max="9753" width="10.5703125" style="153" customWidth="1"/>
    <col min="9754" max="9754" width="2.5703125" style="153" customWidth="1"/>
    <col min="9755" max="9756" width="8.42578125" style="153" customWidth="1"/>
    <col min="9757" max="9759" width="4.5703125" style="153" customWidth="1"/>
    <col min="9760" max="9760" width="7.140625" style="153" customWidth="1"/>
    <col min="9761" max="9761" width="8.5703125" style="153" customWidth="1"/>
    <col min="9762" max="9765" width="4.5703125" style="153" customWidth="1"/>
    <col min="9766" max="9767" width="11.5703125" style="153"/>
    <col min="9768" max="9768" width="7.42578125" style="153" customWidth="1"/>
    <col min="9769" max="9769" width="6.5703125" style="153" customWidth="1"/>
    <col min="9770" max="9770" width="8.140625" style="153" customWidth="1"/>
    <col min="9771" max="9771" width="9.140625" style="153" customWidth="1"/>
    <col min="9772" max="9772" width="11.5703125" style="153"/>
    <col min="9773" max="9773" width="4.42578125" style="153" customWidth="1"/>
    <col min="9774" max="9774" width="4.85546875" style="153" customWidth="1"/>
    <col min="9775" max="9775" width="3.5703125" style="153" customWidth="1"/>
    <col min="9776" max="9776" width="4.42578125" style="153" customWidth="1"/>
    <col min="9777" max="9777" width="7.85546875" style="153" customWidth="1"/>
    <col min="9778" max="9778" width="3.42578125" style="153" customWidth="1"/>
    <col min="9779" max="9984" width="11.5703125" style="153"/>
    <col min="9985" max="9985" width="1.85546875" style="153" customWidth="1"/>
    <col min="9986" max="9989" width="4.5703125" style="153" customWidth="1"/>
    <col min="9990" max="9990" width="23.42578125" style="153" customWidth="1"/>
    <col min="9991" max="9991" width="13.42578125" style="153" customWidth="1"/>
    <col min="9992" max="9992" width="7" style="153" customWidth="1"/>
    <col min="9993" max="9993" width="8.5703125" style="153" customWidth="1"/>
    <col min="9994" max="9995" width="4.5703125" style="153" customWidth="1"/>
    <col min="9996" max="9996" width="7.5703125" style="153" customWidth="1"/>
    <col min="9997" max="9997" width="8" style="153" customWidth="1"/>
    <col min="9998" max="10000" width="4.5703125" style="153" customWidth="1"/>
    <col min="10001" max="10001" width="7.140625" style="153" customWidth="1"/>
    <col min="10002" max="10002" width="7.42578125" style="153" customWidth="1"/>
    <col min="10003" max="10003" width="7.85546875" style="153" customWidth="1"/>
    <col min="10004" max="10004" width="4.5703125" style="153" customWidth="1"/>
    <col min="10005" max="10005" width="3.140625" style="153" customWidth="1"/>
    <col min="10006" max="10006" width="7.42578125" style="153" customWidth="1"/>
    <col min="10007" max="10007" width="8.140625" style="153" customWidth="1"/>
    <col min="10008" max="10008" width="4.5703125" style="153" customWidth="1"/>
    <col min="10009" max="10009" width="10.5703125" style="153" customWidth="1"/>
    <col min="10010" max="10010" width="2.5703125" style="153" customWidth="1"/>
    <col min="10011" max="10012" width="8.42578125" style="153" customWidth="1"/>
    <col min="10013" max="10015" width="4.5703125" style="153" customWidth="1"/>
    <col min="10016" max="10016" width="7.140625" style="153" customWidth="1"/>
    <col min="10017" max="10017" width="8.5703125" style="153" customWidth="1"/>
    <col min="10018" max="10021" width="4.5703125" style="153" customWidth="1"/>
    <col min="10022" max="10023" width="11.5703125" style="153"/>
    <col min="10024" max="10024" width="7.42578125" style="153" customWidth="1"/>
    <col min="10025" max="10025" width="6.5703125" style="153" customWidth="1"/>
    <col min="10026" max="10026" width="8.140625" style="153" customWidth="1"/>
    <col min="10027" max="10027" width="9.140625" style="153" customWidth="1"/>
    <col min="10028" max="10028" width="11.5703125" style="153"/>
    <col min="10029" max="10029" width="4.42578125" style="153" customWidth="1"/>
    <col min="10030" max="10030" width="4.85546875" style="153" customWidth="1"/>
    <col min="10031" max="10031" width="3.5703125" style="153" customWidth="1"/>
    <col min="10032" max="10032" width="4.42578125" style="153" customWidth="1"/>
    <col min="10033" max="10033" width="7.85546875" style="153" customWidth="1"/>
    <col min="10034" max="10034" width="3.42578125" style="153" customWidth="1"/>
    <col min="10035" max="10240" width="11.5703125" style="153"/>
    <col min="10241" max="10241" width="1.85546875" style="153" customWidth="1"/>
    <col min="10242" max="10245" width="4.5703125" style="153" customWidth="1"/>
    <col min="10246" max="10246" width="23.42578125" style="153" customWidth="1"/>
    <col min="10247" max="10247" width="13.42578125" style="153" customWidth="1"/>
    <col min="10248" max="10248" width="7" style="153" customWidth="1"/>
    <col min="10249" max="10249" width="8.5703125" style="153" customWidth="1"/>
    <col min="10250" max="10251" width="4.5703125" style="153" customWidth="1"/>
    <col min="10252" max="10252" width="7.5703125" style="153" customWidth="1"/>
    <col min="10253" max="10253" width="8" style="153" customWidth="1"/>
    <col min="10254" max="10256" width="4.5703125" style="153" customWidth="1"/>
    <col min="10257" max="10257" width="7.140625" style="153" customWidth="1"/>
    <col min="10258" max="10258" width="7.42578125" style="153" customWidth="1"/>
    <col min="10259" max="10259" width="7.85546875" style="153" customWidth="1"/>
    <col min="10260" max="10260" width="4.5703125" style="153" customWidth="1"/>
    <col min="10261" max="10261" width="3.140625" style="153" customWidth="1"/>
    <col min="10262" max="10262" width="7.42578125" style="153" customWidth="1"/>
    <col min="10263" max="10263" width="8.140625" style="153" customWidth="1"/>
    <col min="10264" max="10264" width="4.5703125" style="153" customWidth="1"/>
    <col min="10265" max="10265" width="10.5703125" style="153" customWidth="1"/>
    <col min="10266" max="10266" width="2.5703125" style="153" customWidth="1"/>
    <col min="10267" max="10268" width="8.42578125" style="153" customWidth="1"/>
    <col min="10269" max="10271" width="4.5703125" style="153" customWidth="1"/>
    <col min="10272" max="10272" width="7.140625" style="153" customWidth="1"/>
    <col min="10273" max="10273" width="8.5703125" style="153" customWidth="1"/>
    <col min="10274" max="10277" width="4.5703125" style="153" customWidth="1"/>
    <col min="10278" max="10279" width="11.5703125" style="153"/>
    <col min="10280" max="10280" width="7.42578125" style="153" customWidth="1"/>
    <col min="10281" max="10281" width="6.5703125" style="153" customWidth="1"/>
    <col min="10282" max="10282" width="8.140625" style="153" customWidth="1"/>
    <col min="10283" max="10283" width="9.140625" style="153" customWidth="1"/>
    <col min="10284" max="10284" width="11.5703125" style="153"/>
    <col min="10285" max="10285" width="4.42578125" style="153" customWidth="1"/>
    <col min="10286" max="10286" width="4.85546875" style="153" customWidth="1"/>
    <col min="10287" max="10287" width="3.5703125" style="153" customWidth="1"/>
    <col min="10288" max="10288" width="4.42578125" style="153" customWidth="1"/>
    <col min="10289" max="10289" width="7.85546875" style="153" customWidth="1"/>
    <col min="10290" max="10290" width="3.42578125" style="153" customWidth="1"/>
    <col min="10291" max="10496" width="11.5703125" style="153"/>
    <col min="10497" max="10497" width="1.85546875" style="153" customWidth="1"/>
    <col min="10498" max="10501" width="4.5703125" style="153" customWidth="1"/>
    <col min="10502" max="10502" width="23.42578125" style="153" customWidth="1"/>
    <col min="10503" max="10503" width="13.42578125" style="153" customWidth="1"/>
    <col min="10504" max="10504" width="7" style="153" customWidth="1"/>
    <col min="10505" max="10505" width="8.5703125" style="153" customWidth="1"/>
    <col min="10506" max="10507" width="4.5703125" style="153" customWidth="1"/>
    <col min="10508" max="10508" width="7.5703125" style="153" customWidth="1"/>
    <col min="10509" max="10509" width="8" style="153" customWidth="1"/>
    <col min="10510" max="10512" width="4.5703125" style="153" customWidth="1"/>
    <col min="10513" max="10513" width="7.140625" style="153" customWidth="1"/>
    <col min="10514" max="10514" width="7.42578125" style="153" customWidth="1"/>
    <col min="10515" max="10515" width="7.85546875" style="153" customWidth="1"/>
    <col min="10516" max="10516" width="4.5703125" style="153" customWidth="1"/>
    <col min="10517" max="10517" width="3.140625" style="153" customWidth="1"/>
    <col min="10518" max="10518" width="7.42578125" style="153" customWidth="1"/>
    <col min="10519" max="10519" width="8.140625" style="153" customWidth="1"/>
    <col min="10520" max="10520" width="4.5703125" style="153" customWidth="1"/>
    <col min="10521" max="10521" width="10.5703125" style="153" customWidth="1"/>
    <col min="10522" max="10522" width="2.5703125" style="153" customWidth="1"/>
    <col min="10523" max="10524" width="8.42578125" style="153" customWidth="1"/>
    <col min="10525" max="10527" width="4.5703125" style="153" customWidth="1"/>
    <col min="10528" max="10528" width="7.140625" style="153" customWidth="1"/>
    <col min="10529" max="10529" width="8.5703125" style="153" customWidth="1"/>
    <col min="10530" max="10533" width="4.5703125" style="153" customWidth="1"/>
    <col min="10534" max="10535" width="11.5703125" style="153"/>
    <col min="10536" max="10536" width="7.42578125" style="153" customWidth="1"/>
    <col min="10537" max="10537" width="6.5703125" style="153" customWidth="1"/>
    <col min="10538" max="10538" width="8.140625" style="153" customWidth="1"/>
    <col min="10539" max="10539" width="9.140625" style="153" customWidth="1"/>
    <col min="10540" max="10540" width="11.5703125" style="153"/>
    <col min="10541" max="10541" width="4.42578125" style="153" customWidth="1"/>
    <col min="10542" max="10542" width="4.85546875" style="153" customWidth="1"/>
    <col min="10543" max="10543" width="3.5703125" style="153" customWidth="1"/>
    <col min="10544" max="10544" width="4.42578125" style="153" customWidth="1"/>
    <col min="10545" max="10545" width="7.85546875" style="153" customWidth="1"/>
    <col min="10546" max="10546" width="3.42578125" style="153" customWidth="1"/>
    <col min="10547" max="10752" width="11.5703125" style="153"/>
    <col min="10753" max="10753" width="1.85546875" style="153" customWidth="1"/>
    <col min="10754" max="10757" width="4.5703125" style="153" customWidth="1"/>
    <col min="10758" max="10758" width="23.42578125" style="153" customWidth="1"/>
    <col min="10759" max="10759" width="13.42578125" style="153" customWidth="1"/>
    <col min="10760" max="10760" width="7" style="153" customWidth="1"/>
    <col min="10761" max="10761" width="8.5703125" style="153" customWidth="1"/>
    <col min="10762" max="10763" width="4.5703125" style="153" customWidth="1"/>
    <col min="10764" max="10764" width="7.5703125" style="153" customWidth="1"/>
    <col min="10765" max="10765" width="8" style="153" customWidth="1"/>
    <col min="10766" max="10768" width="4.5703125" style="153" customWidth="1"/>
    <col min="10769" max="10769" width="7.140625" style="153" customWidth="1"/>
    <col min="10770" max="10770" width="7.42578125" style="153" customWidth="1"/>
    <col min="10771" max="10771" width="7.85546875" style="153" customWidth="1"/>
    <col min="10772" max="10772" width="4.5703125" style="153" customWidth="1"/>
    <col min="10773" max="10773" width="3.140625" style="153" customWidth="1"/>
    <col min="10774" max="10774" width="7.42578125" style="153" customWidth="1"/>
    <col min="10775" max="10775" width="8.140625" style="153" customWidth="1"/>
    <col min="10776" max="10776" width="4.5703125" style="153" customWidth="1"/>
    <col min="10777" max="10777" width="10.5703125" style="153" customWidth="1"/>
    <col min="10778" max="10778" width="2.5703125" style="153" customWidth="1"/>
    <col min="10779" max="10780" width="8.42578125" style="153" customWidth="1"/>
    <col min="10781" max="10783" width="4.5703125" style="153" customWidth="1"/>
    <col min="10784" max="10784" width="7.140625" style="153" customWidth="1"/>
    <col min="10785" max="10785" width="8.5703125" style="153" customWidth="1"/>
    <col min="10786" max="10789" width="4.5703125" style="153" customWidth="1"/>
    <col min="10790" max="10791" width="11.5703125" style="153"/>
    <col min="10792" max="10792" width="7.42578125" style="153" customWidth="1"/>
    <col min="10793" max="10793" width="6.5703125" style="153" customWidth="1"/>
    <col min="10794" max="10794" width="8.140625" style="153" customWidth="1"/>
    <col min="10795" max="10795" width="9.140625" style="153" customWidth="1"/>
    <col min="10796" max="10796" width="11.5703125" style="153"/>
    <col min="10797" max="10797" width="4.42578125" style="153" customWidth="1"/>
    <col min="10798" max="10798" width="4.85546875" style="153" customWidth="1"/>
    <col min="10799" max="10799" width="3.5703125" style="153" customWidth="1"/>
    <col min="10800" max="10800" width="4.42578125" style="153" customWidth="1"/>
    <col min="10801" max="10801" width="7.85546875" style="153" customWidth="1"/>
    <col min="10802" max="10802" width="3.42578125" style="153" customWidth="1"/>
    <col min="10803" max="11008" width="11.5703125" style="153"/>
    <col min="11009" max="11009" width="1.85546875" style="153" customWidth="1"/>
    <col min="11010" max="11013" width="4.5703125" style="153" customWidth="1"/>
    <col min="11014" max="11014" width="23.42578125" style="153" customWidth="1"/>
    <col min="11015" max="11015" width="13.42578125" style="153" customWidth="1"/>
    <col min="11016" max="11016" width="7" style="153" customWidth="1"/>
    <col min="11017" max="11017" width="8.5703125" style="153" customWidth="1"/>
    <col min="11018" max="11019" width="4.5703125" style="153" customWidth="1"/>
    <col min="11020" max="11020" width="7.5703125" style="153" customWidth="1"/>
    <col min="11021" max="11021" width="8" style="153" customWidth="1"/>
    <col min="11022" max="11024" width="4.5703125" style="153" customWidth="1"/>
    <col min="11025" max="11025" width="7.140625" style="153" customWidth="1"/>
    <col min="11026" max="11026" width="7.42578125" style="153" customWidth="1"/>
    <col min="11027" max="11027" width="7.85546875" style="153" customWidth="1"/>
    <col min="11028" max="11028" width="4.5703125" style="153" customWidth="1"/>
    <col min="11029" max="11029" width="3.140625" style="153" customWidth="1"/>
    <col min="11030" max="11030" width="7.42578125" style="153" customWidth="1"/>
    <col min="11031" max="11031" width="8.140625" style="153" customWidth="1"/>
    <col min="11032" max="11032" width="4.5703125" style="153" customWidth="1"/>
    <col min="11033" max="11033" width="10.5703125" style="153" customWidth="1"/>
    <col min="11034" max="11034" width="2.5703125" style="153" customWidth="1"/>
    <col min="11035" max="11036" width="8.42578125" style="153" customWidth="1"/>
    <col min="11037" max="11039" width="4.5703125" style="153" customWidth="1"/>
    <col min="11040" max="11040" width="7.140625" style="153" customWidth="1"/>
    <col min="11041" max="11041" width="8.5703125" style="153" customWidth="1"/>
    <col min="11042" max="11045" width="4.5703125" style="153" customWidth="1"/>
    <col min="11046" max="11047" width="11.5703125" style="153"/>
    <col min="11048" max="11048" width="7.42578125" style="153" customWidth="1"/>
    <col min="11049" max="11049" width="6.5703125" style="153" customWidth="1"/>
    <col min="11050" max="11050" width="8.140625" style="153" customWidth="1"/>
    <col min="11051" max="11051" width="9.140625" style="153" customWidth="1"/>
    <col min="11052" max="11052" width="11.5703125" style="153"/>
    <col min="11053" max="11053" width="4.42578125" style="153" customWidth="1"/>
    <col min="11054" max="11054" width="4.85546875" style="153" customWidth="1"/>
    <col min="11055" max="11055" width="3.5703125" style="153" customWidth="1"/>
    <col min="11056" max="11056" width="4.42578125" style="153" customWidth="1"/>
    <col min="11057" max="11057" width="7.85546875" style="153" customWidth="1"/>
    <col min="11058" max="11058" width="3.42578125" style="153" customWidth="1"/>
    <col min="11059" max="11264" width="11.5703125" style="153"/>
    <col min="11265" max="11265" width="1.85546875" style="153" customWidth="1"/>
    <col min="11266" max="11269" width="4.5703125" style="153" customWidth="1"/>
    <col min="11270" max="11270" width="23.42578125" style="153" customWidth="1"/>
    <col min="11271" max="11271" width="13.42578125" style="153" customWidth="1"/>
    <col min="11272" max="11272" width="7" style="153" customWidth="1"/>
    <col min="11273" max="11273" width="8.5703125" style="153" customWidth="1"/>
    <col min="11274" max="11275" width="4.5703125" style="153" customWidth="1"/>
    <col min="11276" max="11276" width="7.5703125" style="153" customWidth="1"/>
    <col min="11277" max="11277" width="8" style="153" customWidth="1"/>
    <col min="11278" max="11280" width="4.5703125" style="153" customWidth="1"/>
    <col min="11281" max="11281" width="7.140625" style="153" customWidth="1"/>
    <col min="11282" max="11282" width="7.42578125" style="153" customWidth="1"/>
    <col min="11283" max="11283" width="7.85546875" style="153" customWidth="1"/>
    <col min="11284" max="11284" width="4.5703125" style="153" customWidth="1"/>
    <col min="11285" max="11285" width="3.140625" style="153" customWidth="1"/>
    <col min="11286" max="11286" width="7.42578125" style="153" customWidth="1"/>
    <col min="11287" max="11287" width="8.140625" style="153" customWidth="1"/>
    <col min="11288" max="11288" width="4.5703125" style="153" customWidth="1"/>
    <col min="11289" max="11289" width="10.5703125" style="153" customWidth="1"/>
    <col min="11290" max="11290" width="2.5703125" style="153" customWidth="1"/>
    <col min="11291" max="11292" width="8.42578125" style="153" customWidth="1"/>
    <col min="11293" max="11295" width="4.5703125" style="153" customWidth="1"/>
    <col min="11296" max="11296" width="7.140625" style="153" customWidth="1"/>
    <col min="11297" max="11297" width="8.5703125" style="153" customWidth="1"/>
    <col min="11298" max="11301" width="4.5703125" style="153" customWidth="1"/>
    <col min="11302" max="11303" width="11.5703125" style="153"/>
    <col min="11304" max="11304" width="7.42578125" style="153" customWidth="1"/>
    <col min="11305" max="11305" width="6.5703125" style="153" customWidth="1"/>
    <col min="11306" max="11306" width="8.140625" style="153" customWidth="1"/>
    <col min="11307" max="11307" width="9.140625" style="153" customWidth="1"/>
    <col min="11308" max="11308" width="11.5703125" style="153"/>
    <col min="11309" max="11309" width="4.42578125" style="153" customWidth="1"/>
    <col min="11310" max="11310" width="4.85546875" style="153" customWidth="1"/>
    <col min="11311" max="11311" width="3.5703125" style="153" customWidth="1"/>
    <col min="11312" max="11312" width="4.42578125" style="153" customWidth="1"/>
    <col min="11313" max="11313" width="7.85546875" style="153" customWidth="1"/>
    <col min="11314" max="11314" width="3.42578125" style="153" customWidth="1"/>
    <col min="11315" max="11520" width="11.5703125" style="153"/>
    <col min="11521" max="11521" width="1.85546875" style="153" customWidth="1"/>
    <col min="11522" max="11525" width="4.5703125" style="153" customWidth="1"/>
    <col min="11526" max="11526" width="23.42578125" style="153" customWidth="1"/>
    <col min="11527" max="11527" width="13.42578125" style="153" customWidth="1"/>
    <col min="11528" max="11528" width="7" style="153" customWidth="1"/>
    <col min="11529" max="11529" width="8.5703125" style="153" customWidth="1"/>
    <col min="11530" max="11531" width="4.5703125" style="153" customWidth="1"/>
    <col min="11532" max="11532" width="7.5703125" style="153" customWidth="1"/>
    <col min="11533" max="11533" width="8" style="153" customWidth="1"/>
    <col min="11534" max="11536" width="4.5703125" style="153" customWidth="1"/>
    <col min="11537" max="11537" width="7.140625" style="153" customWidth="1"/>
    <col min="11538" max="11538" width="7.42578125" style="153" customWidth="1"/>
    <col min="11539" max="11539" width="7.85546875" style="153" customWidth="1"/>
    <col min="11540" max="11540" width="4.5703125" style="153" customWidth="1"/>
    <col min="11541" max="11541" width="3.140625" style="153" customWidth="1"/>
    <col min="11542" max="11542" width="7.42578125" style="153" customWidth="1"/>
    <col min="11543" max="11543" width="8.140625" style="153" customWidth="1"/>
    <col min="11544" max="11544" width="4.5703125" style="153" customWidth="1"/>
    <col min="11545" max="11545" width="10.5703125" style="153" customWidth="1"/>
    <col min="11546" max="11546" width="2.5703125" style="153" customWidth="1"/>
    <col min="11547" max="11548" width="8.42578125" style="153" customWidth="1"/>
    <col min="11549" max="11551" width="4.5703125" style="153" customWidth="1"/>
    <col min="11552" max="11552" width="7.140625" style="153" customWidth="1"/>
    <col min="11553" max="11553" width="8.5703125" style="153" customWidth="1"/>
    <col min="11554" max="11557" width="4.5703125" style="153" customWidth="1"/>
    <col min="11558" max="11559" width="11.5703125" style="153"/>
    <col min="11560" max="11560" width="7.42578125" style="153" customWidth="1"/>
    <col min="11561" max="11561" width="6.5703125" style="153" customWidth="1"/>
    <col min="11562" max="11562" width="8.140625" style="153" customWidth="1"/>
    <col min="11563" max="11563" width="9.140625" style="153" customWidth="1"/>
    <col min="11564" max="11564" width="11.5703125" style="153"/>
    <col min="11565" max="11565" width="4.42578125" style="153" customWidth="1"/>
    <col min="11566" max="11566" width="4.85546875" style="153" customWidth="1"/>
    <col min="11567" max="11567" width="3.5703125" style="153" customWidth="1"/>
    <col min="11568" max="11568" width="4.42578125" style="153" customWidth="1"/>
    <col min="11569" max="11569" width="7.85546875" style="153" customWidth="1"/>
    <col min="11570" max="11570" width="3.42578125" style="153" customWidth="1"/>
    <col min="11571" max="11776" width="11.5703125" style="153"/>
    <col min="11777" max="11777" width="1.85546875" style="153" customWidth="1"/>
    <col min="11778" max="11781" width="4.5703125" style="153" customWidth="1"/>
    <col min="11782" max="11782" width="23.42578125" style="153" customWidth="1"/>
    <col min="11783" max="11783" width="13.42578125" style="153" customWidth="1"/>
    <col min="11784" max="11784" width="7" style="153" customWidth="1"/>
    <col min="11785" max="11785" width="8.5703125" style="153" customWidth="1"/>
    <col min="11786" max="11787" width="4.5703125" style="153" customWidth="1"/>
    <col min="11788" max="11788" width="7.5703125" style="153" customWidth="1"/>
    <col min="11789" max="11789" width="8" style="153" customWidth="1"/>
    <col min="11790" max="11792" width="4.5703125" style="153" customWidth="1"/>
    <col min="11793" max="11793" width="7.140625" style="153" customWidth="1"/>
    <col min="11794" max="11794" width="7.42578125" style="153" customWidth="1"/>
    <col min="11795" max="11795" width="7.85546875" style="153" customWidth="1"/>
    <col min="11796" max="11796" width="4.5703125" style="153" customWidth="1"/>
    <col min="11797" max="11797" width="3.140625" style="153" customWidth="1"/>
    <col min="11798" max="11798" width="7.42578125" style="153" customWidth="1"/>
    <col min="11799" max="11799" width="8.140625" style="153" customWidth="1"/>
    <col min="11800" max="11800" width="4.5703125" style="153" customWidth="1"/>
    <col min="11801" max="11801" width="10.5703125" style="153" customWidth="1"/>
    <col min="11802" max="11802" width="2.5703125" style="153" customWidth="1"/>
    <col min="11803" max="11804" width="8.42578125" style="153" customWidth="1"/>
    <col min="11805" max="11807" width="4.5703125" style="153" customWidth="1"/>
    <col min="11808" max="11808" width="7.140625" style="153" customWidth="1"/>
    <col min="11809" max="11809" width="8.5703125" style="153" customWidth="1"/>
    <col min="11810" max="11813" width="4.5703125" style="153" customWidth="1"/>
    <col min="11814" max="11815" width="11.5703125" style="153"/>
    <col min="11816" max="11816" width="7.42578125" style="153" customWidth="1"/>
    <col min="11817" max="11817" width="6.5703125" style="153" customWidth="1"/>
    <col min="11818" max="11818" width="8.140625" style="153" customWidth="1"/>
    <col min="11819" max="11819" width="9.140625" style="153" customWidth="1"/>
    <col min="11820" max="11820" width="11.5703125" style="153"/>
    <col min="11821" max="11821" width="4.42578125" style="153" customWidth="1"/>
    <col min="11822" max="11822" width="4.85546875" style="153" customWidth="1"/>
    <col min="11823" max="11823" width="3.5703125" style="153" customWidth="1"/>
    <col min="11824" max="11824" width="4.42578125" style="153" customWidth="1"/>
    <col min="11825" max="11825" width="7.85546875" style="153" customWidth="1"/>
    <col min="11826" max="11826" width="3.42578125" style="153" customWidth="1"/>
    <col min="11827" max="12032" width="11.5703125" style="153"/>
    <col min="12033" max="12033" width="1.85546875" style="153" customWidth="1"/>
    <col min="12034" max="12037" width="4.5703125" style="153" customWidth="1"/>
    <col min="12038" max="12038" width="23.42578125" style="153" customWidth="1"/>
    <col min="12039" max="12039" width="13.42578125" style="153" customWidth="1"/>
    <col min="12040" max="12040" width="7" style="153" customWidth="1"/>
    <col min="12041" max="12041" width="8.5703125" style="153" customWidth="1"/>
    <col min="12042" max="12043" width="4.5703125" style="153" customWidth="1"/>
    <col min="12044" max="12044" width="7.5703125" style="153" customWidth="1"/>
    <col min="12045" max="12045" width="8" style="153" customWidth="1"/>
    <col min="12046" max="12048" width="4.5703125" style="153" customWidth="1"/>
    <col min="12049" max="12049" width="7.140625" style="153" customWidth="1"/>
    <col min="12050" max="12050" width="7.42578125" style="153" customWidth="1"/>
    <col min="12051" max="12051" width="7.85546875" style="153" customWidth="1"/>
    <col min="12052" max="12052" width="4.5703125" style="153" customWidth="1"/>
    <col min="12053" max="12053" width="3.140625" style="153" customWidth="1"/>
    <col min="12054" max="12054" width="7.42578125" style="153" customWidth="1"/>
    <col min="12055" max="12055" width="8.140625" style="153" customWidth="1"/>
    <col min="12056" max="12056" width="4.5703125" style="153" customWidth="1"/>
    <col min="12057" max="12057" width="10.5703125" style="153" customWidth="1"/>
    <col min="12058" max="12058" width="2.5703125" style="153" customWidth="1"/>
    <col min="12059" max="12060" width="8.42578125" style="153" customWidth="1"/>
    <col min="12061" max="12063" width="4.5703125" style="153" customWidth="1"/>
    <col min="12064" max="12064" width="7.140625" style="153" customWidth="1"/>
    <col min="12065" max="12065" width="8.5703125" style="153" customWidth="1"/>
    <col min="12066" max="12069" width="4.5703125" style="153" customWidth="1"/>
    <col min="12070" max="12071" width="11.5703125" style="153"/>
    <col min="12072" max="12072" width="7.42578125" style="153" customWidth="1"/>
    <col min="12073" max="12073" width="6.5703125" style="153" customWidth="1"/>
    <col min="12074" max="12074" width="8.140625" style="153" customWidth="1"/>
    <col min="12075" max="12075" width="9.140625" style="153" customWidth="1"/>
    <col min="12076" max="12076" width="11.5703125" style="153"/>
    <col min="12077" max="12077" width="4.42578125" style="153" customWidth="1"/>
    <col min="12078" max="12078" width="4.85546875" style="153" customWidth="1"/>
    <col min="12079" max="12079" width="3.5703125" style="153" customWidth="1"/>
    <col min="12080" max="12080" width="4.42578125" style="153" customWidth="1"/>
    <col min="12081" max="12081" width="7.85546875" style="153" customWidth="1"/>
    <col min="12082" max="12082" width="3.42578125" style="153" customWidth="1"/>
    <col min="12083" max="12288" width="11.5703125" style="153"/>
    <col min="12289" max="12289" width="1.85546875" style="153" customWidth="1"/>
    <col min="12290" max="12293" width="4.5703125" style="153" customWidth="1"/>
    <col min="12294" max="12294" width="23.42578125" style="153" customWidth="1"/>
    <col min="12295" max="12295" width="13.42578125" style="153" customWidth="1"/>
    <col min="12296" max="12296" width="7" style="153" customWidth="1"/>
    <col min="12297" max="12297" width="8.5703125" style="153" customWidth="1"/>
    <col min="12298" max="12299" width="4.5703125" style="153" customWidth="1"/>
    <col min="12300" max="12300" width="7.5703125" style="153" customWidth="1"/>
    <col min="12301" max="12301" width="8" style="153" customWidth="1"/>
    <col min="12302" max="12304" width="4.5703125" style="153" customWidth="1"/>
    <col min="12305" max="12305" width="7.140625" style="153" customWidth="1"/>
    <col min="12306" max="12306" width="7.42578125" style="153" customWidth="1"/>
    <col min="12307" max="12307" width="7.85546875" style="153" customWidth="1"/>
    <col min="12308" max="12308" width="4.5703125" style="153" customWidth="1"/>
    <col min="12309" max="12309" width="3.140625" style="153" customWidth="1"/>
    <col min="12310" max="12310" width="7.42578125" style="153" customWidth="1"/>
    <col min="12311" max="12311" width="8.140625" style="153" customWidth="1"/>
    <col min="12312" max="12312" width="4.5703125" style="153" customWidth="1"/>
    <col min="12313" max="12313" width="10.5703125" style="153" customWidth="1"/>
    <col min="12314" max="12314" width="2.5703125" style="153" customWidth="1"/>
    <col min="12315" max="12316" width="8.42578125" style="153" customWidth="1"/>
    <col min="12317" max="12319" width="4.5703125" style="153" customWidth="1"/>
    <col min="12320" max="12320" width="7.140625" style="153" customWidth="1"/>
    <col min="12321" max="12321" width="8.5703125" style="153" customWidth="1"/>
    <col min="12322" max="12325" width="4.5703125" style="153" customWidth="1"/>
    <col min="12326" max="12327" width="11.5703125" style="153"/>
    <col min="12328" max="12328" width="7.42578125" style="153" customWidth="1"/>
    <col min="12329" max="12329" width="6.5703125" style="153" customWidth="1"/>
    <col min="12330" max="12330" width="8.140625" style="153" customWidth="1"/>
    <col min="12331" max="12331" width="9.140625" style="153" customWidth="1"/>
    <col min="12332" max="12332" width="11.5703125" style="153"/>
    <col min="12333" max="12333" width="4.42578125" style="153" customWidth="1"/>
    <col min="12334" max="12334" width="4.85546875" style="153" customWidth="1"/>
    <col min="12335" max="12335" width="3.5703125" style="153" customWidth="1"/>
    <col min="12336" max="12336" width="4.42578125" style="153" customWidth="1"/>
    <col min="12337" max="12337" width="7.85546875" style="153" customWidth="1"/>
    <col min="12338" max="12338" width="3.42578125" style="153" customWidth="1"/>
    <col min="12339" max="12544" width="11.5703125" style="153"/>
    <col min="12545" max="12545" width="1.85546875" style="153" customWidth="1"/>
    <col min="12546" max="12549" width="4.5703125" style="153" customWidth="1"/>
    <col min="12550" max="12550" width="23.42578125" style="153" customWidth="1"/>
    <col min="12551" max="12551" width="13.42578125" style="153" customWidth="1"/>
    <col min="12552" max="12552" width="7" style="153" customWidth="1"/>
    <col min="12553" max="12553" width="8.5703125" style="153" customWidth="1"/>
    <col min="12554" max="12555" width="4.5703125" style="153" customWidth="1"/>
    <col min="12556" max="12556" width="7.5703125" style="153" customWidth="1"/>
    <col min="12557" max="12557" width="8" style="153" customWidth="1"/>
    <col min="12558" max="12560" width="4.5703125" style="153" customWidth="1"/>
    <col min="12561" max="12561" width="7.140625" style="153" customWidth="1"/>
    <col min="12562" max="12562" width="7.42578125" style="153" customWidth="1"/>
    <col min="12563" max="12563" width="7.85546875" style="153" customWidth="1"/>
    <col min="12564" max="12564" width="4.5703125" style="153" customWidth="1"/>
    <col min="12565" max="12565" width="3.140625" style="153" customWidth="1"/>
    <col min="12566" max="12566" width="7.42578125" style="153" customWidth="1"/>
    <col min="12567" max="12567" width="8.140625" style="153" customWidth="1"/>
    <col min="12568" max="12568" width="4.5703125" style="153" customWidth="1"/>
    <col min="12569" max="12569" width="10.5703125" style="153" customWidth="1"/>
    <col min="12570" max="12570" width="2.5703125" style="153" customWidth="1"/>
    <col min="12571" max="12572" width="8.42578125" style="153" customWidth="1"/>
    <col min="12573" max="12575" width="4.5703125" style="153" customWidth="1"/>
    <col min="12576" max="12576" width="7.140625" style="153" customWidth="1"/>
    <col min="12577" max="12577" width="8.5703125" style="153" customWidth="1"/>
    <col min="12578" max="12581" width="4.5703125" style="153" customWidth="1"/>
    <col min="12582" max="12583" width="11.5703125" style="153"/>
    <col min="12584" max="12584" width="7.42578125" style="153" customWidth="1"/>
    <col min="12585" max="12585" width="6.5703125" style="153" customWidth="1"/>
    <col min="12586" max="12586" width="8.140625" style="153" customWidth="1"/>
    <col min="12587" max="12587" width="9.140625" style="153" customWidth="1"/>
    <col min="12588" max="12588" width="11.5703125" style="153"/>
    <col min="12589" max="12589" width="4.42578125" style="153" customWidth="1"/>
    <col min="12590" max="12590" width="4.85546875" style="153" customWidth="1"/>
    <col min="12591" max="12591" width="3.5703125" style="153" customWidth="1"/>
    <col min="12592" max="12592" width="4.42578125" style="153" customWidth="1"/>
    <col min="12593" max="12593" width="7.85546875" style="153" customWidth="1"/>
    <col min="12594" max="12594" width="3.42578125" style="153" customWidth="1"/>
    <col min="12595" max="12800" width="11.5703125" style="153"/>
    <col min="12801" max="12801" width="1.85546875" style="153" customWidth="1"/>
    <col min="12802" max="12805" width="4.5703125" style="153" customWidth="1"/>
    <col min="12806" max="12806" width="23.42578125" style="153" customWidth="1"/>
    <col min="12807" max="12807" width="13.42578125" style="153" customWidth="1"/>
    <col min="12808" max="12808" width="7" style="153" customWidth="1"/>
    <col min="12809" max="12809" width="8.5703125" style="153" customWidth="1"/>
    <col min="12810" max="12811" width="4.5703125" style="153" customWidth="1"/>
    <col min="12812" max="12812" width="7.5703125" style="153" customWidth="1"/>
    <col min="12813" max="12813" width="8" style="153" customWidth="1"/>
    <col min="12814" max="12816" width="4.5703125" style="153" customWidth="1"/>
    <col min="12817" max="12817" width="7.140625" style="153" customWidth="1"/>
    <col min="12818" max="12818" width="7.42578125" style="153" customWidth="1"/>
    <col min="12819" max="12819" width="7.85546875" style="153" customWidth="1"/>
    <col min="12820" max="12820" width="4.5703125" style="153" customWidth="1"/>
    <col min="12821" max="12821" width="3.140625" style="153" customWidth="1"/>
    <col min="12822" max="12822" width="7.42578125" style="153" customWidth="1"/>
    <col min="12823" max="12823" width="8.140625" style="153" customWidth="1"/>
    <col min="12824" max="12824" width="4.5703125" style="153" customWidth="1"/>
    <col min="12825" max="12825" width="10.5703125" style="153" customWidth="1"/>
    <col min="12826" max="12826" width="2.5703125" style="153" customWidth="1"/>
    <col min="12827" max="12828" width="8.42578125" style="153" customWidth="1"/>
    <col min="12829" max="12831" width="4.5703125" style="153" customWidth="1"/>
    <col min="12832" max="12832" width="7.140625" style="153" customWidth="1"/>
    <col min="12833" max="12833" width="8.5703125" style="153" customWidth="1"/>
    <col min="12834" max="12837" width="4.5703125" style="153" customWidth="1"/>
    <col min="12838" max="12839" width="11.5703125" style="153"/>
    <col min="12840" max="12840" width="7.42578125" style="153" customWidth="1"/>
    <col min="12841" max="12841" width="6.5703125" style="153" customWidth="1"/>
    <col min="12842" max="12842" width="8.140625" style="153" customWidth="1"/>
    <col min="12843" max="12843" width="9.140625" style="153" customWidth="1"/>
    <col min="12844" max="12844" width="11.5703125" style="153"/>
    <col min="12845" max="12845" width="4.42578125" style="153" customWidth="1"/>
    <col min="12846" max="12846" width="4.85546875" style="153" customWidth="1"/>
    <col min="12847" max="12847" width="3.5703125" style="153" customWidth="1"/>
    <col min="12848" max="12848" width="4.42578125" style="153" customWidth="1"/>
    <col min="12849" max="12849" width="7.85546875" style="153" customWidth="1"/>
    <col min="12850" max="12850" width="3.42578125" style="153" customWidth="1"/>
    <col min="12851" max="13056" width="11.5703125" style="153"/>
    <col min="13057" max="13057" width="1.85546875" style="153" customWidth="1"/>
    <col min="13058" max="13061" width="4.5703125" style="153" customWidth="1"/>
    <col min="13062" max="13062" width="23.42578125" style="153" customWidth="1"/>
    <col min="13063" max="13063" width="13.42578125" style="153" customWidth="1"/>
    <col min="13064" max="13064" width="7" style="153" customWidth="1"/>
    <col min="13065" max="13065" width="8.5703125" style="153" customWidth="1"/>
    <col min="13066" max="13067" width="4.5703125" style="153" customWidth="1"/>
    <col min="13068" max="13068" width="7.5703125" style="153" customWidth="1"/>
    <col min="13069" max="13069" width="8" style="153" customWidth="1"/>
    <col min="13070" max="13072" width="4.5703125" style="153" customWidth="1"/>
    <col min="13073" max="13073" width="7.140625" style="153" customWidth="1"/>
    <col min="13074" max="13074" width="7.42578125" style="153" customWidth="1"/>
    <col min="13075" max="13075" width="7.85546875" style="153" customWidth="1"/>
    <col min="13076" max="13076" width="4.5703125" style="153" customWidth="1"/>
    <col min="13077" max="13077" width="3.140625" style="153" customWidth="1"/>
    <col min="13078" max="13078" width="7.42578125" style="153" customWidth="1"/>
    <col min="13079" max="13079" width="8.140625" style="153" customWidth="1"/>
    <col min="13080" max="13080" width="4.5703125" style="153" customWidth="1"/>
    <col min="13081" max="13081" width="10.5703125" style="153" customWidth="1"/>
    <col min="13082" max="13082" width="2.5703125" style="153" customWidth="1"/>
    <col min="13083" max="13084" width="8.42578125" style="153" customWidth="1"/>
    <col min="13085" max="13087" width="4.5703125" style="153" customWidth="1"/>
    <col min="13088" max="13088" width="7.140625" style="153" customWidth="1"/>
    <col min="13089" max="13089" width="8.5703125" style="153" customWidth="1"/>
    <col min="13090" max="13093" width="4.5703125" style="153" customWidth="1"/>
    <col min="13094" max="13095" width="11.5703125" style="153"/>
    <col min="13096" max="13096" width="7.42578125" style="153" customWidth="1"/>
    <col min="13097" max="13097" width="6.5703125" style="153" customWidth="1"/>
    <col min="13098" max="13098" width="8.140625" style="153" customWidth="1"/>
    <col min="13099" max="13099" width="9.140625" style="153" customWidth="1"/>
    <col min="13100" max="13100" width="11.5703125" style="153"/>
    <col min="13101" max="13101" width="4.42578125" style="153" customWidth="1"/>
    <col min="13102" max="13102" width="4.85546875" style="153" customWidth="1"/>
    <col min="13103" max="13103" width="3.5703125" style="153" customWidth="1"/>
    <col min="13104" max="13104" width="4.42578125" style="153" customWidth="1"/>
    <col min="13105" max="13105" width="7.85546875" style="153" customWidth="1"/>
    <col min="13106" max="13106" width="3.42578125" style="153" customWidth="1"/>
    <col min="13107" max="13312" width="11.5703125" style="153"/>
    <col min="13313" max="13313" width="1.85546875" style="153" customWidth="1"/>
    <col min="13314" max="13317" width="4.5703125" style="153" customWidth="1"/>
    <col min="13318" max="13318" width="23.42578125" style="153" customWidth="1"/>
    <col min="13319" max="13319" width="13.42578125" style="153" customWidth="1"/>
    <col min="13320" max="13320" width="7" style="153" customWidth="1"/>
    <col min="13321" max="13321" width="8.5703125" style="153" customWidth="1"/>
    <col min="13322" max="13323" width="4.5703125" style="153" customWidth="1"/>
    <col min="13324" max="13324" width="7.5703125" style="153" customWidth="1"/>
    <col min="13325" max="13325" width="8" style="153" customWidth="1"/>
    <col min="13326" max="13328" width="4.5703125" style="153" customWidth="1"/>
    <col min="13329" max="13329" width="7.140625" style="153" customWidth="1"/>
    <col min="13330" max="13330" width="7.42578125" style="153" customWidth="1"/>
    <col min="13331" max="13331" width="7.85546875" style="153" customWidth="1"/>
    <col min="13332" max="13332" width="4.5703125" style="153" customWidth="1"/>
    <col min="13333" max="13333" width="3.140625" style="153" customWidth="1"/>
    <col min="13334" max="13334" width="7.42578125" style="153" customWidth="1"/>
    <col min="13335" max="13335" width="8.140625" style="153" customWidth="1"/>
    <col min="13336" max="13336" width="4.5703125" style="153" customWidth="1"/>
    <col min="13337" max="13337" width="10.5703125" style="153" customWidth="1"/>
    <col min="13338" max="13338" width="2.5703125" style="153" customWidth="1"/>
    <col min="13339" max="13340" width="8.42578125" style="153" customWidth="1"/>
    <col min="13341" max="13343" width="4.5703125" style="153" customWidth="1"/>
    <col min="13344" max="13344" width="7.140625" style="153" customWidth="1"/>
    <col min="13345" max="13345" width="8.5703125" style="153" customWidth="1"/>
    <col min="13346" max="13349" width="4.5703125" style="153" customWidth="1"/>
    <col min="13350" max="13351" width="11.5703125" style="153"/>
    <col min="13352" max="13352" width="7.42578125" style="153" customWidth="1"/>
    <col min="13353" max="13353" width="6.5703125" style="153" customWidth="1"/>
    <col min="13354" max="13354" width="8.140625" style="153" customWidth="1"/>
    <col min="13355" max="13355" width="9.140625" style="153" customWidth="1"/>
    <col min="13356" max="13356" width="11.5703125" style="153"/>
    <col min="13357" max="13357" width="4.42578125" style="153" customWidth="1"/>
    <col min="13358" max="13358" width="4.85546875" style="153" customWidth="1"/>
    <col min="13359" max="13359" width="3.5703125" style="153" customWidth="1"/>
    <col min="13360" max="13360" width="4.42578125" style="153" customWidth="1"/>
    <col min="13361" max="13361" width="7.85546875" style="153" customWidth="1"/>
    <col min="13362" max="13362" width="3.42578125" style="153" customWidth="1"/>
    <col min="13363" max="13568" width="11.5703125" style="153"/>
    <col min="13569" max="13569" width="1.85546875" style="153" customWidth="1"/>
    <col min="13570" max="13573" width="4.5703125" style="153" customWidth="1"/>
    <col min="13574" max="13574" width="23.42578125" style="153" customWidth="1"/>
    <col min="13575" max="13575" width="13.42578125" style="153" customWidth="1"/>
    <col min="13576" max="13576" width="7" style="153" customWidth="1"/>
    <col min="13577" max="13577" width="8.5703125" style="153" customWidth="1"/>
    <col min="13578" max="13579" width="4.5703125" style="153" customWidth="1"/>
    <col min="13580" max="13580" width="7.5703125" style="153" customWidth="1"/>
    <col min="13581" max="13581" width="8" style="153" customWidth="1"/>
    <col min="13582" max="13584" width="4.5703125" style="153" customWidth="1"/>
    <col min="13585" max="13585" width="7.140625" style="153" customWidth="1"/>
    <col min="13586" max="13586" width="7.42578125" style="153" customWidth="1"/>
    <col min="13587" max="13587" width="7.85546875" style="153" customWidth="1"/>
    <col min="13588" max="13588" width="4.5703125" style="153" customWidth="1"/>
    <col min="13589" max="13589" width="3.140625" style="153" customWidth="1"/>
    <col min="13590" max="13590" width="7.42578125" style="153" customWidth="1"/>
    <col min="13591" max="13591" width="8.140625" style="153" customWidth="1"/>
    <col min="13592" max="13592" width="4.5703125" style="153" customWidth="1"/>
    <col min="13593" max="13593" width="10.5703125" style="153" customWidth="1"/>
    <col min="13594" max="13594" width="2.5703125" style="153" customWidth="1"/>
    <col min="13595" max="13596" width="8.42578125" style="153" customWidth="1"/>
    <col min="13597" max="13599" width="4.5703125" style="153" customWidth="1"/>
    <col min="13600" max="13600" width="7.140625" style="153" customWidth="1"/>
    <col min="13601" max="13601" width="8.5703125" style="153" customWidth="1"/>
    <col min="13602" max="13605" width="4.5703125" style="153" customWidth="1"/>
    <col min="13606" max="13607" width="11.5703125" style="153"/>
    <col min="13608" max="13608" width="7.42578125" style="153" customWidth="1"/>
    <col min="13609" max="13609" width="6.5703125" style="153" customWidth="1"/>
    <col min="13610" max="13610" width="8.140625" style="153" customWidth="1"/>
    <col min="13611" max="13611" width="9.140625" style="153" customWidth="1"/>
    <col min="13612" max="13612" width="11.5703125" style="153"/>
    <col min="13613" max="13613" width="4.42578125" style="153" customWidth="1"/>
    <col min="13614" max="13614" width="4.85546875" style="153" customWidth="1"/>
    <col min="13615" max="13615" width="3.5703125" style="153" customWidth="1"/>
    <col min="13616" max="13616" width="4.42578125" style="153" customWidth="1"/>
    <col min="13617" max="13617" width="7.85546875" style="153" customWidth="1"/>
    <col min="13618" max="13618" width="3.42578125" style="153" customWidth="1"/>
    <col min="13619" max="13824" width="11.5703125" style="153"/>
    <col min="13825" max="13825" width="1.85546875" style="153" customWidth="1"/>
    <col min="13826" max="13829" width="4.5703125" style="153" customWidth="1"/>
    <col min="13830" max="13830" width="23.42578125" style="153" customWidth="1"/>
    <col min="13831" max="13831" width="13.42578125" style="153" customWidth="1"/>
    <col min="13832" max="13832" width="7" style="153" customWidth="1"/>
    <col min="13833" max="13833" width="8.5703125" style="153" customWidth="1"/>
    <col min="13834" max="13835" width="4.5703125" style="153" customWidth="1"/>
    <col min="13836" max="13836" width="7.5703125" style="153" customWidth="1"/>
    <col min="13837" max="13837" width="8" style="153" customWidth="1"/>
    <col min="13838" max="13840" width="4.5703125" style="153" customWidth="1"/>
    <col min="13841" max="13841" width="7.140625" style="153" customWidth="1"/>
    <col min="13842" max="13842" width="7.42578125" style="153" customWidth="1"/>
    <col min="13843" max="13843" width="7.85546875" style="153" customWidth="1"/>
    <col min="13844" max="13844" width="4.5703125" style="153" customWidth="1"/>
    <col min="13845" max="13845" width="3.140625" style="153" customWidth="1"/>
    <col min="13846" max="13846" width="7.42578125" style="153" customWidth="1"/>
    <col min="13847" max="13847" width="8.140625" style="153" customWidth="1"/>
    <col min="13848" max="13848" width="4.5703125" style="153" customWidth="1"/>
    <col min="13849" max="13849" width="10.5703125" style="153" customWidth="1"/>
    <col min="13850" max="13850" width="2.5703125" style="153" customWidth="1"/>
    <col min="13851" max="13852" width="8.42578125" style="153" customWidth="1"/>
    <col min="13853" max="13855" width="4.5703125" style="153" customWidth="1"/>
    <col min="13856" max="13856" width="7.140625" style="153" customWidth="1"/>
    <col min="13857" max="13857" width="8.5703125" style="153" customWidth="1"/>
    <col min="13858" max="13861" width="4.5703125" style="153" customWidth="1"/>
    <col min="13862" max="13863" width="11.5703125" style="153"/>
    <col min="13864" max="13864" width="7.42578125" style="153" customWidth="1"/>
    <col min="13865" max="13865" width="6.5703125" style="153" customWidth="1"/>
    <col min="13866" max="13866" width="8.140625" style="153" customWidth="1"/>
    <col min="13867" max="13867" width="9.140625" style="153" customWidth="1"/>
    <col min="13868" max="13868" width="11.5703125" style="153"/>
    <col min="13869" max="13869" width="4.42578125" style="153" customWidth="1"/>
    <col min="13870" max="13870" width="4.85546875" style="153" customWidth="1"/>
    <col min="13871" max="13871" width="3.5703125" style="153" customWidth="1"/>
    <col min="13872" max="13872" width="4.42578125" style="153" customWidth="1"/>
    <col min="13873" max="13873" width="7.85546875" style="153" customWidth="1"/>
    <col min="13874" max="13874" width="3.42578125" style="153" customWidth="1"/>
    <col min="13875" max="14080" width="11.5703125" style="153"/>
    <col min="14081" max="14081" width="1.85546875" style="153" customWidth="1"/>
    <col min="14082" max="14085" width="4.5703125" style="153" customWidth="1"/>
    <col min="14086" max="14086" width="23.42578125" style="153" customWidth="1"/>
    <col min="14087" max="14087" width="13.42578125" style="153" customWidth="1"/>
    <col min="14088" max="14088" width="7" style="153" customWidth="1"/>
    <col min="14089" max="14089" width="8.5703125" style="153" customWidth="1"/>
    <col min="14090" max="14091" width="4.5703125" style="153" customWidth="1"/>
    <col min="14092" max="14092" width="7.5703125" style="153" customWidth="1"/>
    <col min="14093" max="14093" width="8" style="153" customWidth="1"/>
    <col min="14094" max="14096" width="4.5703125" style="153" customWidth="1"/>
    <col min="14097" max="14097" width="7.140625" style="153" customWidth="1"/>
    <col min="14098" max="14098" width="7.42578125" style="153" customWidth="1"/>
    <col min="14099" max="14099" width="7.85546875" style="153" customWidth="1"/>
    <col min="14100" max="14100" width="4.5703125" style="153" customWidth="1"/>
    <col min="14101" max="14101" width="3.140625" style="153" customWidth="1"/>
    <col min="14102" max="14102" width="7.42578125" style="153" customWidth="1"/>
    <col min="14103" max="14103" width="8.140625" style="153" customWidth="1"/>
    <col min="14104" max="14104" width="4.5703125" style="153" customWidth="1"/>
    <col min="14105" max="14105" width="10.5703125" style="153" customWidth="1"/>
    <col min="14106" max="14106" width="2.5703125" style="153" customWidth="1"/>
    <col min="14107" max="14108" width="8.42578125" style="153" customWidth="1"/>
    <col min="14109" max="14111" width="4.5703125" style="153" customWidth="1"/>
    <col min="14112" max="14112" width="7.140625" style="153" customWidth="1"/>
    <col min="14113" max="14113" width="8.5703125" style="153" customWidth="1"/>
    <col min="14114" max="14117" width="4.5703125" style="153" customWidth="1"/>
    <col min="14118" max="14119" width="11.5703125" style="153"/>
    <col min="14120" max="14120" width="7.42578125" style="153" customWidth="1"/>
    <col min="14121" max="14121" width="6.5703125" style="153" customWidth="1"/>
    <col min="14122" max="14122" width="8.140625" style="153" customWidth="1"/>
    <col min="14123" max="14123" width="9.140625" style="153" customWidth="1"/>
    <col min="14124" max="14124" width="11.5703125" style="153"/>
    <col min="14125" max="14125" width="4.42578125" style="153" customWidth="1"/>
    <col min="14126" max="14126" width="4.85546875" style="153" customWidth="1"/>
    <col min="14127" max="14127" width="3.5703125" style="153" customWidth="1"/>
    <col min="14128" max="14128" width="4.42578125" style="153" customWidth="1"/>
    <col min="14129" max="14129" width="7.85546875" style="153" customWidth="1"/>
    <col min="14130" max="14130" width="3.42578125" style="153" customWidth="1"/>
    <col min="14131" max="14336" width="11.5703125" style="153"/>
    <col min="14337" max="14337" width="1.85546875" style="153" customWidth="1"/>
    <col min="14338" max="14341" width="4.5703125" style="153" customWidth="1"/>
    <col min="14342" max="14342" width="23.42578125" style="153" customWidth="1"/>
    <col min="14343" max="14343" width="13.42578125" style="153" customWidth="1"/>
    <col min="14344" max="14344" width="7" style="153" customWidth="1"/>
    <col min="14345" max="14345" width="8.5703125" style="153" customWidth="1"/>
    <col min="14346" max="14347" width="4.5703125" style="153" customWidth="1"/>
    <col min="14348" max="14348" width="7.5703125" style="153" customWidth="1"/>
    <col min="14349" max="14349" width="8" style="153" customWidth="1"/>
    <col min="14350" max="14352" width="4.5703125" style="153" customWidth="1"/>
    <col min="14353" max="14353" width="7.140625" style="153" customWidth="1"/>
    <col min="14354" max="14354" width="7.42578125" style="153" customWidth="1"/>
    <col min="14355" max="14355" width="7.85546875" style="153" customWidth="1"/>
    <col min="14356" max="14356" width="4.5703125" style="153" customWidth="1"/>
    <col min="14357" max="14357" width="3.140625" style="153" customWidth="1"/>
    <col min="14358" max="14358" width="7.42578125" style="153" customWidth="1"/>
    <col min="14359" max="14359" width="8.140625" style="153" customWidth="1"/>
    <col min="14360" max="14360" width="4.5703125" style="153" customWidth="1"/>
    <col min="14361" max="14361" width="10.5703125" style="153" customWidth="1"/>
    <col min="14362" max="14362" width="2.5703125" style="153" customWidth="1"/>
    <col min="14363" max="14364" width="8.42578125" style="153" customWidth="1"/>
    <col min="14365" max="14367" width="4.5703125" style="153" customWidth="1"/>
    <col min="14368" max="14368" width="7.140625" style="153" customWidth="1"/>
    <col min="14369" max="14369" width="8.5703125" style="153" customWidth="1"/>
    <col min="14370" max="14373" width="4.5703125" style="153" customWidth="1"/>
    <col min="14374" max="14375" width="11.5703125" style="153"/>
    <col min="14376" max="14376" width="7.42578125" style="153" customWidth="1"/>
    <col min="14377" max="14377" width="6.5703125" style="153" customWidth="1"/>
    <col min="14378" max="14378" width="8.140625" style="153" customWidth="1"/>
    <col min="14379" max="14379" width="9.140625" style="153" customWidth="1"/>
    <col min="14380" max="14380" width="11.5703125" style="153"/>
    <col min="14381" max="14381" width="4.42578125" style="153" customWidth="1"/>
    <col min="14382" max="14382" width="4.85546875" style="153" customWidth="1"/>
    <col min="14383" max="14383" width="3.5703125" style="153" customWidth="1"/>
    <col min="14384" max="14384" width="4.42578125" style="153" customWidth="1"/>
    <col min="14385" max="14385" width="7.85546875" style="153" customWidth="1"/>
    <col min="14386" max="14386" width="3.42578125" style="153" customWidth="1"/>
    <col min="14387" max="14592" width="11.5703125" style="153"/>
    <col min="14593" max="14593" width="1.85546875" style="153" customWidth="1"/>
    <col min="14594" max="14597" width="4.5703125" style="153" customWidth="1"/>
    <col min="14598" max="14598" width="23.42578125" style="153" customWidth="1"/>
    <col min="14599" max="14599" width="13.42578125" style="153" customWidth="1"/>
    <col min="14600" max="14600" width="7" style="153" customWidth="1"/>
    <col min="14601" max="14601" width="8.5703125" style="153" customWidth="1"/>
    <col min="14602" max="14603" width="4.5703125" style="153" customWidth="1"/>
    <col min="14604" max="14604" width="7.5703125" style="153" customWidth="1"/>
    <col min="14605" max="14605" width="8" style="153" customWidth="1"/>
    <col min="14606" max="14608" width="4.5703125" style="153" customWidth="1"/>
    <col min="14609" max="14609" width="7.140625" style="153" customWidth="1"/>
    <col min="14610" max="14610" width="7.42578125" style="153" customWidth="1"/>
    <col min="14611" max="14611" width="7.85546875" style="153" customWidth="1"/>
    <col min="14612" max="14612" width="4.5703125" style="153" customWidth="1"/>
    <col min="14613" max="14613" width="3.140625" style="153" customWidth="1"/>
    <col min="14614" max="14614" width="7.42578125" style="153" customWidth="1"/>
    <col min="14615" max="14615" width="8.140625" style="153" customWidth="1"/>
    <col min="14616" max="14616" width="4.5703125" style="153" customWidth="1"/>
    <col min="14617" max="14617" width="10.5703125" style="153" customWidth="1"/>
    <col min="14618" max="14618" width="2.5703125" style="153" customWidth="1"/>
    <col min="14619" max="14620" width="8.42578125" style="153" customWidth="1"/>
    <col min="14621" max="14623" width="4.5703125" style="153" customWidth="1"/>
    <col min="14624" max="14624" width="7.140625" style="153" customWidth="1"/>
    <col min="14625" max="14625" width="8.5703125" style="153" customWidth="1"/>
    <col min="14626" max="14629" width="4.5703125" style="153" customWidth="1"/>
    <col min="14630" max="14631" width="11.5703125" style="153"/>
    <col min="14632" max="14632" width="7.42578125" style="153" customWidth="1"/>
    <col min="14633" max="14633" width="6.5703125" style="153" customWidth="1"/>
    <col min="14634" max="14634" width="8.140625" style="153" customWidth="1"/>
    <col min="14635" max="14635" width="9.140625" style="153" customWidth="1"/>
    <col min="14636" max="14636" width="11.5703125" style="153"/>
    <col min="14637" max="14637" width="4.42578125" style="153" customWidth="1"/>
    <col min="14638" max="14638" width="4.85546875" style="153" customWidth="1"/>
    <col min="14639" max="14639" width="3.5703125" style="153" customWidth="1"/>
    <col min="14640" max="14640" width="4.42578125" style="153" customWidth="1"/>
    <col min="14641" max="14641" width="7.85546875" style="153" customWidth="1"/>
    <col min="14642" max="14642" width="3.42578125" style="153" customWidth="1"/>
    <col min="14643" max="14848" width="11.5703125" style="153"/>
    <col min="14849" max="14849" width="1.85546875" style="153" customWidth="1"/>
    <col min="14850" max="14853" width="4.5703125" style="153" customWidth="1"/>
    <col min="14854" max="14854" width="23.42578125" style="153" customWidth="1"/>
    <col min="14855" max="14855" width="13.42578125" style="153" customWidth="1"/>
    <col min="14856" max="14856" width="7" style="153" customWidth="1"/>
    <col min="14857" max="14857" width="8.5703125" style="153" customWidth="1"/>
    <col min="14858" max="14859" width="4.5703125" style="153" customWidth="1"/>
    <col min="14860" max="14860" width="7.5703125" style="153" customWidth="1"/>
    <col min="14861" max="14861" width="8" style="153" customWidth="1"/>
    <col min="14862" max="14864" width="4.5703125" style="153" customWidth="1"/>
    <col min="14865" max="14865" width="7.140625" style="153" customWidth="1"/>
    <col min="14866" max="14866" width="7.42578125" style="153" customWidth="1"/>
    <col min="14867" max="14867" width="7.85546875" style="153" customWidth="1"/>
    <col min="14868" max="14868" width="4.5703125" style="153" customWidth="1"/>
    <col min="14869" max="14869" width="3.140625" style="153" customWidth="1"/>
    <col min="14870" max="14870" width="7.42578125" style="153" customWidth="1"/>
    <col min="14871" max="14871" width="8.140625" style="153" customWidth="1"/>
    <col min="14872" max="14872" width="4.5703125" style="153" customWidth="1"/>
    <col min="14873" max="14873" width="10.5703125" style="153" customWidth="1"/>
    <col min="14874" max="14874" width="2.5703125" style="153" customWidth="1"/>
    <col min="14875" max="14876" width="8.42578125" style="153" customWidth="1"/>
    <col min="14877" max="14879" width="4.5703125" style="153" customWidth="1"/>
    <col min="14880" max="14880" width="7.140625" style="153" customWidth="1"/>
    <col min="14881" max="14881" width="8.5703125" style="153" customWidth="1"/>
    <col min="14882" max="14885" width="4.5703125" style="153" customWidth="1"/>
    <col min="14886" max="14887" width="11.5703125" style="153"/>
    <col min="14888" max="14888" width="7.42578125" style="153" customWidth="1"/>
    <col min="14889" max="14889" width="6.5703125" style="153" customWidth="1"/>
    <col min="14890" max="14890" width="8.140625" style="153" customWidth="1"/>
    <col min="14891" max="14891" width="9.140625" style="153" customWidth="1"/>
    <col min="14892" max="14892" width="11.5703125" style="153"/>
    <col min="14893" max="14893" width="4.42578125" style="153" customWidth="1"/>
    <col min="14894" max="14894" width="4.85546875" style="153" customWidth="1"/>
    <col min="14895" max="14895" width="3.5703125" style="153" customWidth="1"/>
    <col min="14896" max="14896" width="4.42578125" style="153" customWidth="1"/>
    <col min="14897" max="14897" width="7.85546875" style="153" customWidth="1"/>
    <col min="14898" max="14898" width="3.42578125" style="153" customWidth="1"/>
    <col min="14899" max="15104" width="11.5703125" style="153"/>
    <col min="15105" max="15105" width="1.85546875" style="153" customWidth="1"/>
    <col min="15106" max="15109" width="4.5703125" style="153" customWidth="1"/>
    <col min="15110" max="15110" width="23.42578125" style="153" customWidth="1"/>
    <col min="15111" max="15111" width="13.42578125" style="153" customWidth="1"/>
    <col min="15112" max="15112" width="7" style="153" customWidth="1"/>
    <col min="15113" max="15113" width="8.5703125" style="153" customWidth="1"/>
    <col min="15114" max="15115" width="4.5703125" style="153" customWidth="1"/>
    <col min="15116" max="15116" width="7.5703125" style="153" customWidth="1"/>
    <col min="15117" max="15117" width="8" style="153" customWidth="1"/>
    <col min="15118" max="15120" width="4.5703125" style="153" customWidth="1"/>
    <col min="15121" max="15121" width="7.140625" style="153" customWidth="1"/>
    <col min="15122" max="15122" width="7.42578125" style="153" customWidth="1"/>
    <col min="15123" max="15123" width="7.85546875" style="153" customWidth="1"/>
    <col min="15124" max="15124" width="4.5703125" style="153" customWidth="1"/>
    <col min="15125" max="15125" width="3.140625" style="153" customWidth="1"/>
    <col min="15126" max="15126" width="7.42578125" style="153" customWidth="1"/>
    <col min="15127" max="15127" width="8.140625" style="153" customWidth="1"/>
    <col min="15128" max="15128" width="4.5703125" style="153" customWidth="1"/>
    <col min="15129" max="15129" width="10.5703125" style="153" customWidth="1"/>
    <col min="15130" max="15130" width="2.5703125" style="153" customWidth="1"/>
    <col min="15131" max="15132" width="8.42578125" style="153" customWidth="1"/>
    <col min="15133" max="15135" width="4.5703125" style="153" customWidth="1"/>
    <col min="15136" max="15136" width="7.140625" style="153" customWidth="1"/>
    <col min="15137" max="15137" width="8.5703125" style="153" customWidth="1"/>
    <col min="15138" max="15141" width="4.5703125" style="153" customWidth="1"/>
    <col min="15142" max="15143" width="11.5703125" style="153"/>
    <col min="15144" max="15144" width="7.42578125" style="153" customWidth="1"/>
    <col min="15145" max="15145" width="6.5703125" style="153" customWidth="1"/>
    <col min="15146" max="15146" width="8.140625" style="153" customWidth="1"/>
    <col min="15147" max="15147" width="9.140625" style="153" customWidth="1"/>
    <col min="15148" max="15148" width="11.5703125" style="153"/>
    <col min="15149" max="15149" width="4.42578125" style="153" customWidth="1"/>
    <col min="15150" max="15150" width="4.85546875" style="153" customWidth="1"/>
    <col min="15151" max="15151" width="3.5703125" style="153" customWidth="1"/>
    <col min="15152" max="15152" width="4.42578125" style="153" customWidth="1"/>
    <col min="15153" max="15153" width="7.85546875" style="153" customWidth="1"/>
    <col min="15154" max="15154" width="3.42578125" style="153" customWidth="1"/>
    <col min="15155" max="15360" width="11.5703125" style="153"/>
    <col min="15361" max="15361" width="1.85546875" style="153" customWidth="1"/>
    <col min="15362" max="15365" width="4.5703125" style="153" customWidth="1"/>
    <col min="15366" max="15366" width="23.42578125" style="153" customWidth="1"/>
    <col min="15367" max="15367" width="13.42578125" style="153" customWidth="1"/>
    <col min="15368" max="15368" width="7" style="153" customWidth="1"/>
    <col min="15369" max="15369" width="8.5703125" style="153" customWidth="1"/>
    <col min="15370" max="15371" width="4.5703125" style="153" customWidth="1"/>
    <col min="15372" max="15372" width="7.5703125" style="153" customWidth="1"/>
    <col min="15373" max="15373" width="8" style="153" customWidth="1"/>
    <col min="15374" max="15376" width="4.5703125" style="153" customWidth="1"/>
    <col min="15377" max="15377" width="7.140625" style="153" customWidth="1"/>
    <col min="15378" max="15378" width="7.42578125" style="153" customWidth="1"/>
    <col min="15379" max="15379" width="7.85546875" style="153" customWidth="1"/>
    <col min="15380" max="15380" width="4.5703125" style="153" customWidth="1"/>
    <col min="15381" max="15381" width="3.140625" style="153" customWidth="1"/>
    <col min="15382" max="15382" width="7.42578125" style="153" customWidth="1"/>
    <col min="15383" max="15383" width="8.140625" style="153" customWidth="1"/>
    <col min="15384" max="15384" width="4.5703125" style="153" customWidth="1"/>
    <col min="15385" max="15385" width="10.5703125" style="153" customWidth="1"/>
    <col min="15386" max="15386" width="2.5703125" style="153" customWidth="1"/>
    <col min="15387" max="15388" width="8.42578125" style="153" customWidth="1"/>
    <col min="15389" max="15391" width="4.5703125" style="153" customWidth="1"/>
    <col min="15392" max="15392" width="7.140625" style="153" customWidth="1"/>
    <col min="15393" max="15393" width="8.5703125" style="153" customWidth="1"/>
    <col min="15394" max="15397" width="4.5703125" style="153" customWidth="1"/>
    <col min="15398" max="15399" width="11.5703125" style="153"/>
    <col min="15400" max="15400" width="7.42578125" style="153" customWidth="1"/>
    <col min="15401" max="15401" width="6.5703125" style="153" customWidth="1"/>
    <col min="15402" max="15402" width="8.140625" style="153" customWidth="1"/>
    <col min="15403" max="15403" width="9.140625" style="153" customWidth="1"/>
    <col min="15404" max="15404" width="11.5703125" style="153"/>
    <col min="15405" max="15405" width="4.42578125" style="153" customWidth="1"/>
    <col min="15406" max="15406" width="4.85546875" style="153" customWidth="1"/>
    <col min="15407" max="15407" width="3.5703125" style="153" customWidth="1"/>
    <col min="15408" max="15408" width="4.42578125" style="153" customWidth="1"/>
    <col min="15409" max="15409" width="7.85546875" style="153" customWidth="1"/>
    <col min="15410" max="15410" width="3.42578125" style="153" customWidth="1"/>
    <col min="15411" max="15616" width="11.5703125" style="153"/>
    <col min="15617" max="15617" width="1.85546875" style="153" customWidth="1"/>
    <col min="15618" max="15621" width="4.5703125" style="153" customWidth="1"/>
    <col min="15622" max="15622" width="23.42578125" style="153" customWidth="1"/>
    <col min="15623" max="15623" width="13.42578125" style="153" customWidth="1"/>
    <col min="15624" max="15624" width="7" style="153" customWidth="1"/>
    <col min="15625" max="15625" width="8.5703125" style="153" customWidth="1"/>
    <col min="15626" max="15627" width="4.5703125" style="153" customWidth="1"/>
    <col min="15628" max="15628" width="7.5703125" style="153" customWidth="1"/>
    <col min="15629" max="15629" width="8" style="153" customWidth="1"/>
    <col min="15630" max="15632" width="4.5703125" style="153" customWidth="1"/>
    <col min="15633" max="15633" width="7.140625" style="153" customWidth="1"/>
    <col min="15634" max="15634" width="7.42578125" style="153" customWidth="1"/>
    <col min="15635" max="15635" width="7.85546875" style="153" customWidth="1"/>
    <col min="15636" max="15636" width="4.5703125" style="153" customWidth="1"/>
    <col min="15637" max="15637" width="3.140625" style="153" customWidth="1"/>
    <col min="15638" max="15638" width="7.42578125" style="153" customWidth="1"/>
    <col min="15639" max="15639" width="8.140625" style="153" customWidth="1"/>
    <col min="15640" max="15640" width="4.5703125" style="153" customWidth="1"/>
    <col min="15641" max="15641" width="10.5703125" style="153" customWidth="1"/>
    <col min="15642" max="15642" width="2.5703125" style="153" customWidth="1"/>
    <col min="15643" max="15644" width="8.42578125" style="153" customWidth="1"/>
    <col min="15645" max="15647" width="4.5703125" style="153" customWidth="1"/>
    <col min="15648" max="15648" width="7.140625" style="153" customWidth="1"/>
    <col min="15649" max="15649" width="8.5703125" style="153" customWidth="1"/>
    <col min="15650" max="15653" width="4.5703125" style="153" customWidth="1"/>
    <col min="15654" max="15655" width="11.5703125" style="153"/>
    <col min="15656" max="15656" width="7.42578125" style="153" customWidth="1"/>
    <col min="15657" max="15657" width="6.5703125" style="153" customWidth="1"/>
    <col min="15658" max="15658" width="8.140625" style="153" customWidth="1"/>
    <col min="15659" max="15659" width="9.140625" style="153" customWidth="1"/>
    <col min="15660" max="15660" width="11.5703125" style="153"/>
    <col min="15661" max="15661" width="4.42578125" style="153" customWidth="1"/>
    <col min="15662" max="15662" width="4.85546875" style="153" customWidth="1"/>
    <col min="15663" max="15663" width="3.5703125" style="153" customWidth="1"/>
    <col min="15664" max="15664" width="4.42578125" style="153" customWidth="1"/>
    <col min="15665" max="15665" width="7.85546875" style="153" customWidth="1"/>
    <col min="15666" max="15666" width="3.42578125" style="153" customWidth="1"/>
    <col min="15667" max="15872" width="11.5703125" style="153"/>
    <col min="15873" max="15873" width="1.85546875" style="153" customWidth="1"/>
    <col min="15874" max="15877" width="4.5703125" style="153" customWidth="1"/>
    <col min="15878" max="15878" width="23.42578125" style="153" customWidth="1"/>
    <col min="15879" max="15879" width="13.42578125" style="153" customWidth="1"/>
    <col min="15880" max="15880" width="7" style="153" customWidth="1"/>
    <col min="15881" max="15881" width="8.5703125" style="153" customWidth="1"/>
    <col min="15882" max="15883" width="4.5703125" style="153" customWidth="1"/>
    <col min="15884" max="15884" width="7.5703125" style="153" customWidth="1"/>
    <col min="15885" max="15885" width="8" style="153" customWidth="1"/>
    <col min="15886" max="15888" width="4.5703125" style="153" customWidth="1"/>
    <col min="15889" max="15889" width="7.140625" style="153" customWidth="1"/>
    <col min="15890" max="15890" width="7.42578125" style="153" customWidth="1"/>
    <col min="15891" max="15891" width="7.85546875" style="153" customWidth="1"/>
    <col min="15892" max="15892" width="4.5703125" style="153" customWidth="1"/>
    <col min="15893" max="15893" width="3.140625" style="153" customWidth="1"/>
    <col min="15894" max="15894" width="7.42578125" style="153" customWidth="1"/>
    <col min="15895" max="15895" width="8.140625" style="153" customWidth="1"/>
    <col min="15896" max="15896" width="4.5703125" style="153" customWidth="1"/>
    <col min="15897" max="15897" width="10.5703125" style="153" customWidth="1"/>
    <col min="15898" max="15898" width="2.5703125" style="153" customWidth="1"/>
    <col min="15899" max="15900" width="8.42578125" style="153" customWidth="1"/>
    <col min="15901" max="15903" width="4.5703125" style="153" customWidth="1"/>
    <col min="15904" max="15904" width="7.140625" style="153" customWidth="1"/>
    <col min="15905" max="15905" width="8.5703125" style="153" customWidth="1"/>
    <col min="15906" max="15909" width="4.5703125" style="153" customWidth="1"/>
    <col min="15910" max="15911" width="11.5703125" style="153"/>
    <col min="15912" max="15912" width="7.42578125" style="153" customWidth="1"/>
    <col min="15913" max="15913" width="6.5703125" style="153" customWidth="1"/>
    <col min="15914" max="15914" width="8.140625" style="153" customWidth="1"/>
    <col min="15915" max="15915" width="9.140625" style="153" customWidth="1"/>
    <col min="15916" max="15916" width="11.5703125" style="153"/>
    <col min="15917" max="15917" width="4.42578125" style="153" customWidth="1"/>
    <col min="15918" max="15918" width="4.85546875" style="153" customWidth="1"/>
    <col min="15919" max="15919" width="3.5703125" style="153" customWidth="1"/>
    <col min="15920" max="15920" width="4.42578125" style="153" customWidth="1"/>
    <col min="15921" max="15921" width="7.85546875" style="153" customWidth="1"/>
    <col min="15922" max="15922" width="3.42578125" style="153" customWidth="1"/>
    <col min="15923" max="16128" width="11.5703125" style="153"/>
    <col min="16129" max="16129" width="1.85546875" style="153" customWidth="1"/>
    <col min="16130" max="16133" width="4.5703125" style="153" customWidth="1"/>
    <col min="16134" max="16134" width="23.42578125" style="153" customWidth="1"/>
    <col min="16135" max="16135" width="13.42578125" style="153" customWidth="1"/>
    <col min="16136" max="16136" width="7" style="153" customWidth="1"/>
    <col min="16137" max="16137" width="8.5703125" style="153" customWidth="1"/>
    <col min="16138" max="16139" width="4.5703125" style="153" customWidth="1"/>
    <col min="16140" max="16140" width="7.5703125" style="153" customWidth="1"/>
    <col min="16141" max="16141" width="8" style="153" customWidth="1"/>
    <col min="16142" max="16144" width="4.5703125" style="153" customWidth="1"/>
    <col min="16145" max="16145" width="7.140625" style="153" customWidth="1"/>
    <col min="16146" max="16146" width="7.42578125" style="153" customWidth="1"/>
    <col min="16147" max="16147" width="7.85546875" style="153" customWidth="1"/>
    <col min="16148" max="16148" width="4.5703125" style="153" customWidth="1"/>
    <col min="16149" max="16149" width="3.140625" style="153" customWidth="1"/>
    <col min="16150" max="16150" width="7.42578125" style="153" customWidth="1"/>
    <col min="16151" max="16151" width="8.140625" style="153" customWidth="1"/>
    <col min="16152" max="16152" width="4.5703125" style="153" customWidth="1"/>
    <col min="16153" max="16153" width="10.5703125" style="153" customWidth="1"/>
    <col min="16154" max="16154" width="2.5703125" style="153" customWidth="1"/>
    <col min="16155" max="16156" width="8.42578125" style="153" customWidth="1"/>
    <col min="16157" max="16159" width="4.5703125" style="153" customWidth="1"/>
    <col min="16160" max="16160" width="7.140625" style="153" customWidth="1"/>
    <col min="16161" max="16161" width="8.5703125" style="153" customWidth="1"/>
    <col min="16162" max="16165" width="4.5703125" style="153" customWidth="1"/>
    <col min="16166" max="16167" width="11.5703125" style="153"/>
    <col min="16168" max="16168" width="7.42578125" style="153" customWidth="1"/>
    <col min="16169" max="16169" width="6.5703125" style="153" customWidth="1"/>
    <col min="16170" max="16170" width="8.140625" style="153" customWidth="1"/>
    <col min="16171" max="16171" width="9.140625" style="153" customWidth="1"/>
    <col min="16172" max="16172" width="11.5703125" style="153"/>
    <col min="16173" max="16173" width="4.42578125" style="153" customWidth="1"/>
    <col min="16174" max="16174" width="4.85546875" style="153" customWidth="1"/>
    <col min="16175" max="16175" width="3.5703125" style="153" customWidth="1"/>
    <col min="16176" max="16176" width="4.42578125" style="153" customWidth="1"/>
    <col min="16177" max="16177" width="7.85546875" style="153" customWidth="1"/>
    <col min="16178" max="16178" width="3.42578125" style="153" customWidth="1"/>
    <col min="16179" max="16384" width="11.5703125" style="153"/>
  </cols>
  <sheetData>
    <row r="1" spans="2:51" ht="15" thickBot="1"/>
    <row r="2" spans="2:51" ht="15.75" thickBot="1">
      <c r="B2" s="543" t="s">
        <v>262</v>
      </c>
      <c r="C2" s="544"/>
      <c r="D2" s="544"/>
      <c r="E2" s="544"/>
      <c r="F2" s="545"/>
      <c r="G2" s="695" t="s">
        <v>41</v>
      </c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7"/>
      <c r="AF2" s="689" t="s">
        <v>42</v>
      </c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8"/>
      <c r="AW2" s="154"/>
    </row>
    <row r="3" spans="2:51" ht="15.75" thickBot="1">
      <c r="B3" s="679"/>
      <c r="C3" s="680"/>
      <c r="D3" s="680"/>
      <c r="E3" s="680"/>
      <c r="F3" s="681"/>
      <c r="G3" s="692" t="s">
        <v>6</v>
      </c>
      <c r="H3" s="692"/>
      <c r="I3" s="692"/>
      <c r="J3" s="692"/>
      <c r="K3" s="692"/>
      <c r="L3" s="692"/>
      <c r="M3" s="692"/>
      <c r="N3" s="692"/>
      <c r="O3" s="692"/>
      <c r="P3" s="692"/>
      <c r="Q3" s="695" t="s">
        <v>43</v>
      </c>
      <c r="R3" s="696"/>
      <c r="S3" s="696"/>
      <c r="T3" s="696"/>
      <c r="U3" s="696"/>
      <c r="V3" s="696"/>
      <c r="W3" s="696"/>
      <c r="X3" s="696"/>
      <c r="Y3" s="696"/>
      <c r="Z3" s="697"/>
      <c r="AA3" s="689" t="s">
        <v>44</v>
      </c>
      <c r="AB3" s="690"/>
      <c r="AC3" s="690"/>
      <c r="AD3" s="690"/>
      <c r="AE3" s="698"/>
      <c r="AF3" s="729" t="s">
        <v>45</v>
      </c>
      <c r="AG3" s="730"/>
      <c r="AH3" s="730"/>
      <c r="AI3" s="730"/>
      <c r="AJ3" s="730"/>
      <c r="AK3" s="731"/>
      <c r="AL3" s="689" t="s">
        <v>46</v>
      </c>
      <c r="AM3" s="690"/>
      <c r="AN3" s="690"/>
      <c r="AO3" s="690"/>
      <c r="AP3" s="698"/>
      <c r="AQ3" s="689" t="s">
        <v>44</v>
      </c>
      <c r="AR3" s="690"/>
      <c r="AS3" s="690"/>
      <c r="AT3" s="690"/>
      <c r="AU3" s="690"/>
      <c r="AV3" s="698"/>
      <c r="AW3" s="155"/>
    </row>
    <row r="4" spans="2:51" ht="15.75" thickBot="1">
      <c r="B4" s="546"/>
      <c r="C4" s="547"/>
      <c r="D4" s="547"/>
      <c r="E4" s="547"/>
      <c r="F4" s="548"/>
      <c r="G4" s="695" t="s">
        <v>45</v>
      </c>
      <c r="H4" s="696"/>
      <c r="I4" s="696"/>
      <c r="J4" s="696"/>
      <c r="K4" s="697"/>
      <c r="L4" s="695" t="s">
        <v>46</v>
      </c>
      <c r="M4" s="696"/>
      <c r="N4" s="696"/>
      <c r="O4" s="696"/>
      <c r="P4" s="697"/>
      <c r="Q4" s="695" t="s">
        <v>45</v>
      </c>
      <c r="R4" s="696"/>
      <c r="S4" s="696"/>
      <c r="T4" s="696"/>
      <c r="U4" s="697"/>
      <c r="V4" s="695" t="s">
        <v>46</v>
      </c>
      <c r="W4" s="696"/>
      <c r="X4" s="696"/>
      <c r="Y4" s="696"/>
      <c r="Z4" s="697"/>
      <c r="AA4" s="694"/>
      <c r="AB4" s="694"/>
      <c r="AC4" s="694"/>
      <c r="AD4" s="694"/>
      <c r="AE4" s="699"/>
      <c r="AF4" s="732"/>
      <c r="AG4" s="733"/>
      <c r="AH4" s="733"/>
      <c r="AI4" s="733"/>
      <c r="AJ4" s="733"/>
      <c r="AK4" s="734"/>
      <c r="AL4" s="693"/>
      <c r="AM4" s="694"/>
      <c r="AN4" s="694"/>
      <c r="AO4" s="694"/>
      <c r="AP4" s="699"/>
      <c r="AQ4" s="693"/>
      <c r="AR4" s="694"/>
      <c r="AS4" s="694"/>
      <c r="AT4" s="694"/>
      <c r="AU4" s="694"/>
      <c r="AV4" s="699"/>
      <c r="AW4" s="156"/>
    </row>
    <row r="5" spans="2:51" ht="27" customHeight="1">
      <c r="B5" s="718" t="s">
        <v>47</v>
      </c>
      <c r="C5" s="719"/>
      <c r="D5" s="719"/>
      <c r="E5" s="719"/>
      <c r="F5" s="719"/>
      <c r="G5" s="183">
        <v>1495</v>
      </c>
      <c r="H5" s="720"/>
      <c r="I5" s="721"/>
      <c r="J5" s="721"/>
      <c r="K5" s="722"/>
      <c r="L5" s="183">
        <v>1496</v>
      </c>
      <c r="M5" s="720"/>
      <c r="N5" s="721"/>
      <c r="O5" s="721"/>
      <c r="P5" s="722"/>
      <c r="Q5" s="183">
        <v>1497</v>
      </c>
      <c r="R5" s="720"/>
      <c r="S5" s="721"/>
      <c r="T5" s="721"/>
      <c r="U5" s="722"/>
      <c r="V5" s="183">
        <v>1498</v>
      </c>
      <c r="W5" s="723"/>
      <c r="X5" s="724"/>
      <c r="Y5" s="724"/>
      <c r="Z5" s="725"/>
      <c r="AA5" s="183">
        <v>1499</v>
      </c>
      <c r="AB5" s="723"/>
      <c r="AC5" s="724"/>
      <c r="AD5" s="724"/>
      <c r="AE5" s="725"/>
      <c r="AF5" s="183">
        <v>1501</v>
      </c>
      <c r="AG5" s="726"/>
      <c r="AH5" s="727"/>
      <c r="AI5" s="727"/>
      <c r="AJ5" s="727"/>
      <c r="AK5" s="728"/>
      <c r="AL5" s="183">
        <v>1502</v>
      </c>
      <c r="AM5" s="723"/>
      <c r="AN5" s="724"/>
      <c r="AO5" s="724"/>
      <c r="AP5" s="725"/>
      <c r="AQ5" s="183">
        <v>1503</v>
      </c>
      <c r="AR5" s="723"/>
      <c r="AS5" s="724"/>
      <c r="AT5" s="724"/>
      <c r="AU5" s="724"/>
      <c r="AV5" s="725"/>
      <c r="AW5" s="161" t="s">
        <v>2</v>
      </c>
      <c r="AY5" s="34" t="s">
        <v>256</v>
      </c>
    </row>
    <row r="6" spans="2:51" ht="27" customHeight="1">
      <c r="B6" s="710" t="s">
        <v>257</v>
      </c>
      <c r="C6" s="711"/>
      <c r="D6" s="711"/>
      <c r="E6" s="711"/>
      <c r="F6" s="712"/>
      <c r="G6" s="169">
        <v>1655</v>
      </c>
      <c r="H6" s="713"/>
      <c r="I6" s="577"/>
      <c r="J6" s="577"/>
      <c r="K6" s="714"/>
      <c r="L6" s="169">
        <v>1656</v>
      </c>
      <c r="M6" s="713"/>
      <c r="N6" s="577"/>
      <c r="O6" s="577"/>
      <c r="P6" s="714"/>
      <c r="Q6" s="169">
        <v>1504</v>
      </c>
      <c r="R6" s="713"/>
      <c r="S6" s="577"/>
      <c r="T6" s="577"/>
      <c r="U6" s="714"/>
      <c r="V6" s="169">
        <v>1505</v>
      </c>
      <c r="W6" s="715"/>
      <c r="X6" s="716"/>
      <c r="Y6" s="716"/>
      <c r="Z6" s="717"/>
      <c r="AA6" s="165"/>
      <c r="AB6" s="184"/>
      <c r="AC6" s="185"/>
      <c r="AD6" s="185"/>
      <c r="AE6" s="186"/>
      <c r="AF6" s="187"/>
      <c r="AG6" s="188"/>
      <c r="AH6" s="189"/>
      <c r="AI6" s="189"/>
      <c r="AJ6" s="189"/>
      <c r="AK6" s="190"/>
      <c r="AL6" s="187"/>
      <c r="AM6" s="188"/>
      <c r="AN6" s="189"/>
      <c r="AO6" s="189"/>
      <c r="AP6" s="190"/>
      <c r="AQ6" s="191"/>
      <c r="AR6" s="192"/>
      <c r="AS6" s="193"/>
      <c r="AT6" s="193"/>
      <c r="AU6" s="193"/>
      <c r="AV6" s="194"/>
      <c r="AW6" s="195" t="s">
        <v>71</v>
      </c>
      <c r="AY6" s="34" t="s">
        <v>256</v>
      </c>
    </row>
    <row r="7" spans="2:51" ht="27" customHeight="1">
      <c r="B7" s="653" t="s">
        <v>258</v>
      </c>
      <c r="C7" s="654"/>
      <c r="D7" s="654"/>
      <c r="E7" s="654"/>
      <c r="F7" s="707"/>
      <c r="G7" s="187"/>
      <c r="H7" s="196"/>
      <c r="I7" s="197"/>
      <c r="J7" s="197"/>
      <c r="K7" s="198"/>
      <c r="L7" s="187"/>
      <c r="M7" s="184"/>
      <c r="N7" s="189"/>
      <c r="O7" s="189"/>
      <c r="P7" s="189"/>
      <c r="Q7" s="187"/>
      <c r="R7" s="196"/>
      <c r="S7" s="197"/>
      <c r="T7" s="197"/>
      <c r="U7" s="198"/>
      <c r="V7" s="187"/>
      <c r="W7" s="188"/>
      <c r="X7" s="189"/>
      <c r="Y7" s="189"/>
      <c r="Z7" s="190"/>
      <c r="AA7" s="187"/>
      <c r="AB7" s="188"/>
      <c r="AC7" s="189"/>
      <c r="AD7" s="189"/>
      <c r="AE7" s="190"/>
      <c r="AF7" s="169">
        <v>1506</v>
      </c>
      <c r="AG7" s="708"/>
      <c r="AH7" s="708"/>
      <c r="AI7" s="708"/>
      <c r="AJ7" s="708"/>
      <c r="AK7" s="708"/>
      <c r="AL7" s="169">
        <v>1507</v>
      </c>
      <c r="AM7" s="647"/>
      <c r="AN7" s="647"/>
      <c r="AO7" s="647"/>
      <c r="AP7" s="647"/>
      <c r="AQ7" s="187"/>
      <c r="AR7" s="199"/>
      <c r="AS7" s="200"/>
      <c r="AT7" s="200"/>
      <c r="AU7" s="200"/>
      <c r="AV7" s="201"/>
      <c r="AW7" s="166" t="s">
        <v>71</v>
      </c>
    </row>
    <row r="8" spans="2:51" ht="27" customHeight="1">
      <c r="B8" s="653" t="s">
        <v>48</v>
      </c>
      <c r="C8" s="654"/>
      <c r="D8" s="654"/>
      <c r="E8" s="654"/>
      <c r="F8" s="707"/>
      <c r="G8" s="169">
        <v>1590</v>
      </c>
      <c r="H8" s="657"/>
      <c r="I8" s="657"/>
      <c r="J8" s="657"/>
      <c r="K8" s="657"/>
      <c r="L8" s="163">
        <v>1436</v>
      </c>
      <c r="M8" s="657"/>
      <c r="N8" s="657"/>
      <c r="O8" s="657"/>
      <c r="P8" s="657"/>
      <c r="Q8" s="169">
        <v>1437</v>
      </c>
      <c r="R8" s="657"/>
      <c r="S8" s="657"/>
      <c r="T8" s="657"/>
      <c r="U8" s="657"/>
      <c r="V8" s="169">
        <v>1438</v>
      </c>
      <c r="W8" s="657"/>
      <c r="X8" s="657"/>
      <c r="Y8" s="657"/>
      <c r="Z8" s="657"/>
      <c r="AA8" s="169">
        <v>1439</v>
      </c>
      <c r="AB8" s="647"/>
      <c r="AC8" s="647"/>
      <c r="AD8" s="647"/>
      <c r="AE8" s="647"/>
      <c r="AF8" s="169">
        <v>1441</v>
      </c>
      <c r="AG8" s="708"/>
      <c r="AH8" s="708"/>
      <c r="AI8" s="708"/>
      <c r="AJ8" s="708"/>
      <c r="AK8" s="708"/>
      <c r="AL8" s="169">
        <v>1442</v>
      </c>
      <c r="AM8" s="657"/>
      <c r="AN8" s="657"/>
      <c r="AO8" s="657"/>
      <c r="AP8" s="657"/>
      <c r="AQ8" s="169">
        <v>1443</v>
      </c>
      <c r="AR8" s="647"/>
      <c r="AS8" s="647"/>
      <c r="AT8" s="647"/>
      <c r="AU8" s="647"/>
      <c r="AV8" s="647"/>
      <c r="AW8" s="170" t="s">
        <v>2</v>
      </c>
    </row>
    <row r="9" spans="2:51" ht="27" customHeight="1">
      <c r="B9" s="653" t="s">
        <v>49</v>
      </c>
      <c r="C9" s="654"/>
      <c r="D9" s="654"/>
      <c r="E9" s="654"/>
      <c r="F9" s="707"/>
      <c r="G9" s="163">
        <v>1444</v>
      </c>
      <c r="H9" s="657"/>
      <c r="I9" s="657"/>
      <c r="J9" s="657"/>
      <c r="K9" s="657"/>
      <c r="L9" s="163">
        <v>1447</v>
      </c>
      <c r="M9" s="657"/>
      <c r="N9" s="657"/>
      <c r="O9" s="657"/>
      <c r="P9" s="657"/>
      <c r="Q9" s="169">
        <v>1448</v>
      </c>
      <c r="R9" s="657"/>
      <c r="S9" s="657"/>
      <c r="T9" s="657"/>
      <c r="U9" s="657"/>
      <c r="V9" s="169">
        <v>1449</v>
      </c>
      <c r="W9" s="657"/>
      <c r="X9" s="657"/>
      <c r="Y9" s="657"/>
      <c r="Z9" s="657"/>
      <c r="AA9" s="163">
        <v>1508</v>
      </c>
      <c r="AB9" s="647"/>
      <c r="AC9" s="647"/>
      <c r="AD9" s="647"/>
      <c r="AE9" s="647"/>
      <c r="AF9" s="169">
        <v>1509</v>
      </c>
      <c r="AG9" s="708"/>
      <c r="AH9" s="708"/>
      <c r="AI9" s="708"/>
      <c r="AJ9" s="708"/>
      <c r="AK9" s="708"/>
      <c r="AL9" s="169">
        <v>1510</v>
      </c>
      <c r="AM9" s="657"/>
      <c r="AN9" s="657"/>
      <c r="AO9" s="657"/>
      <c r="AP9" s="657"/>
      <c r="AQ9" s="169">
        <v>1511</v>
      </c>
      <c r="AR9" s="647"/>
      <c r="AS9" s="647"/>
      <c r="AT9" s="647"/>
      <c r="AU9" s="647"/>
      <c r="AV9" s="647"/>
      <c r="AW9" s="166" t="s">
        <v>71</v>
      </c>
    </row>
    <row r="10" spans="2:51" ht="27" customHeight="1">
      <c r="B10" s="653" t="s">
        <v>263</v>
      </c>
      <c r="C10" s="654"/>
      <c r="D10" s="654"/>
      <c r="E10" s="654"/>
      <c r="F10" s="707"/>
      <c r="G10" s="163">
        <v>1512</v>
      </c>
      <c r="H10" s="657"/>
      <c r="I10" s="657"/>
      <c r="J10" s="657"/>
      <c r="K10" s="657"/>
      <c r="L10" s="163">
        <v>1513</v>
      </c>
      <c r="M10" s="657">
        <f>+'RREE at2022 correcta'!W29</f>
        <v>354951.75</v>
      </c>
      <c r="N10" s="657"/>
      <c r="O10" s="657"/>
      <c r="P10" s="657"/>
      <c r="Q10" s="187"/>
      <c r="R10" s="188"/>
      <c r="S10" s="189"/>
      <c r="T10" s="189"/>
      <c r="U10" s="190"/>
      <c r="V10" s="187"/>
      <c r="W10" s="188"/>
      <c r="X10" s="189"/>
      <c r="Y10" s="189"/>
      <c r="Z10" s="190"/>
      <c r="AA10" s="163">
        <v>1514</v>
      </c>
      <c r="AB10" s="647"/>
      <c r="AC10" s="647"/>
      <c r="AD10" s="647"/>
      <c r="AE10" s="647"/>
      <c r="AF10" s="187"/>
      <c r="AG10" s="188"/>
      <c r="AH10" s="189"/>
      <c r="AI10" s="189"/>
      <c r="AJ10" s="189"/>
      <c r="AK10" s="190"/>
      <c r="AL10" s="187"/>
      <c r="AM10" s="188"/>
      <c r="AN10" s="189"/>
      <c r="AO10" s="189"/>
      <c r="AP10" s="190"/>
      <c r="AQ10" s="187"/>
      <c r="AR10" s="199"/>
      <c r="AS10" s="200"/>
      <c r="AT10" s="200"/>
      <c r="AU10" s="200"/>
      <c r="AV10" s="201"/>
      <c r="AW10" s="170" t="s">
        <v>2</v>
      </c>
    </row>
    <row r="11" spans="2:51" ht="27" customHeight="1">
      <c r="B11" s="653" t="s">
        <v>264</v>
      </c>
      <c r="C11" s="654"/>
      <c r="D11" s="654"/>
      <c r="E11" s="654"/>
      <c r="F11" s="707"/>
      <c r="G11" s="163">
        <v>1515</v>
      </c>
      <c r="H11" s="657"/>
      <c r="I11" s="657"/>
      <c r="J11" s="657"/>
      <c r="K11" s="657"/>
      <c r="L11" s="163">
        <v>1516</v>
      </c>
      <c r="M11" s="657"/>
      <c r="N11" s="657"/>
      <c r="O11" s="657"/>
      <c r="P11" s="657"/>
      <c r="Q11" s="169">
        <v>1517</v>
      </c>
      <c r="R11" s="657"/>
      <c r="S11" s="657"/>
      <c r="T11" s="657"/>
      <c r="U11" s="657"/>
      <c r="V11" s="169">
        <v>1518</v>
      </c>
      <c r="W11" s="657"/>
      <c r="X11" s="657"/>
      <c r="Y11" s="657"/>
      <c r="Z11" s="657"/>
      <c r="AA11" s="163">
        <v>1519</v>
      </c>
      <c r="AB11" s="647"/>
      <c r="AC11" s="647"/>
      <c r="AD11" s="647"/>
      <c r="AE11" s="647"/>
      <c r="AF11" s="169">
        <v>1520</v>
      </c>
      <c r="AG11" s="708"/>
      <c r="AH11" s="708"/>
      <c r="AI11" s="708"/>
      <c r="AJ11" s="708"/>
      <c r="AK11" s="708"/>
      <c r="AL11" s="169">
        <v>1521</v>
      </c>
      <c r="AM11" s="657"/>
      <c r="AN11" s="657"/>
      <c r="AO11" s="657"/>
      <c r="AP11" s="657"/>
      <c r="AQ11" s="169">
        <v>1522</v>
      </c>
      <c r="AR11" s="647"/>
      <c r="AS11" s="647"/>
      <c r="AT11" s="647"/>
      <c r="AU11" s="647"/>
      <c r="AV11" s="647"/>
      <c r="AW11" s="170" t="s">
        <v>2</v>
      </c>
    </row>
    <row r="12" spans="2:51" ht="27" customHeight="1">
      <c r="B12" s="658" t="s">
        <v>37</v>
      </c>
      <c r="C12" s="659"/>
      <c r="D12" s="659"/>
      <c r="E12" s="659"/>
      <c r="F12" s="709"/>
      <c r="G12" s="163">
        <v>1523</v>
      </c>
      <c r="H12" s="657"/>
      <c r="I12" s="657"/>
      <c r="J12" s="657"/>
      <c r="K12" s="657"/>
      <c r="L12" s="163">
        <v>1524</v>
      </c>
      <c r="M12" s="657"/>
      <c r="N12" s="657"/>
      <c r="O12" s="657"/>
      <c r="P12" s="657"/>
      <c r="Q12" s="169">
        <v>1525</v>
      </c>
      <c r="R12" s="657"/>
      <c r="S12" s="657"/>
      <c r="T12" s="657"/>
      <c r="U12" s="657"/>
      <c r="V12" s="169">
        <v>1526</v>
      </c>
      <c r="W12" s="657"/>
      <c r="X12" s="657"/>
      <c r="Y12" s="657"/>
      <c r="Z12" s="657"/>
      <c r="AA12" s="163">
        <v>1527</v>
      </c>
      <c r="AB12" s="647"/>
      <c r="AC12" s="647"/>
      <c r="AD12" s="647"/>
      <c r="AE12" s="647"/>
      <c r="AF12" s="169">
        <v>1528</v>
      </c>
      <c r="AG12" s="708"/>
      <c r="AH12" s="708"/>
      <c r="AI12" s="708"/>
      <c r="AJ12" s="708"/>
      <c r="AK12" s="708"/>
      <c r="AL12" s="169">
        <v>1529</v>
      </c>
      <c r="AM12" s="657"/>
      <c r="AN12" s="657"/>
      <c r="AO12" s="657"/>
      <c r="AP12" s="657"/>
      <c r="AQ12" s="169">
        <v>1530</v>
      </c>
      <c r="AR12" s="647"/>
      <c r="AS12" s="647"/>
      <c r="AT12" s="647"/>
      <c r="AU12" s="647"/>
      <c r="AV12" s="647"/>
      <c r="AW12" s="170" t="s">
        <v>2</v>
      </c>
    </row>
    <row r="13" spans="2:51" ht="27" customHeight="1">
      <c r="B13" s="658" t="s">
        <v>38</v>
      </c>
      <c r="C13" s="659"/>
      <c r="D13" s="659"/>
      <c r="E13" s="659"/>
      <c r="F13" s="709"/>
      <c r="G13" s="163">
        <v>1531</v>
      </c>
      <c r="H13" s="657"/>
      <c r="I13" s="657"/>
      <c r="J13" s="657"/>
      <c r="K13" s="657"/>
      <c r="L13" s="163">
        <v>1532</v>
      </c>
      <c r="M13" s="657"/>
      <c r="N13" s="657"/>
      <c r="O13" s="657"/>
      <c r="P13" s="657"/>
      <c r="Q13" s="169">
        <v>1533</v>
      </c>
      <c r="R13" s="657"/>
      <c r="S13" s="657"/>
      <c r="T13" s="657"/>
      <c r="U13" s="657"/>
      <c r="V13" s="169">
        <v>1534</v>
      </c>
      <c r="W13" s="657"/>
      <c r="X13" s="657"/>
      <c r="Y13" s="657"/>
      <c r="Z13" s="657"/>
      <c r="AA13" s="163">
        <v>1535</v>
      </c>
      <c r="AB13" s="647"/>
      <c r="AC13" s="647"/>
      <c r="AD13" s="647"/>
      <c r="AE13" s="647"/>
      <c r="AF13" s="169">
        <v>1536</v>
      </c>
      <c r="AG13" s="708"/>
      <c r="AH13" s="708"/>
      <c r="AI13" s="708"/>
      <c r="AJ13" s="708"/>
      <c r="AK13" s="708"/>
      <c r="AL13" s="169">
        <v>1537</v>
      </c>
      <c r="AM13" s="657"/>
      <c r="AN13" s="657"/>
      <c r="AO13" s="657"/>
      <c r="AP13" s="657"/>
      <c r="AQ13" s="169">
        <v>1538</v>
      </c>
      <c r="AR13" s="647"/>
      <c r="AS13" s="647"/>
      <c r="AT13" s="647"/>
      <c r="AU13" s="647"/>
      <c r="AV13" s="647"/>
      <c r="AW13" s="166" t="s">
        <v>71</v>
      </c>
    </row>
    <row r="14" spans="2:51" ht="27" customHeight="1">
      <c r="B14" s="653" t="s">
        <v>265</v>
      </c>
      <c r="C14" s="654"/>
      <c r="D14" s="654"/>
      <c r="E14" s="654"/>
      <c r="F14" s="707"/>
      <c r="G14" s="163">
        <v>1539</v>
      </c>
      <c r="H14" s="657"/>
      <c r="I14" s="657"/>
      <c r="J14" s="657"/>
      <c r="K14" s="657"/>
      <c r="L14" s="163">
        <v>1540</v>
      </c>
      <c r="M14" s="657"/>
      <c r="N14" s="657"/>
      <c r="O14" s="657"/>
      <c r="P14" s="657"/>
      <c r="Q14" s="169">
        <v>1541</v>
      </c>
      <c r="R14" s="657"/>
      <c r="S14" s="657"/>
      <c r="T14" s="657"/>
      <c r="U14" s="657"/>
      <c r="V14" s="169">
        <v>1542</v>
      </c>
      <c r="W14" s="657"/>
      <c r="X14" s="657"/>
      <c r="Y14" s="657"/>
      <c r="Z14" s="657"/>
      <c r="AA14" s="163">
        <v>1543</v>
      </c>
      <c r="AB14" s="647"/>
      <c r="AC14" s="647"/>
      <c r="AD14" s="647"/>
      <c r="AE14" s="647"/>
      <c r="AF14" s="169">
        <v>1544</v>
      </c>
      <c r="AG14" s="708"/>
      <c r="AH14" s="708"/>
      <c r="AI14" s="708"/>
      <c r="AJ14" s="708"/>
      <c r="AK14" s="708"/>
      <c r="AL14" s="169">
        <v>1547</v>
      </c>
      <c r="AM14" s="657"/>
      <c r="AN14" s="657"/>
      <c r="AO14" s="657"/>
      <c r="AP14" s="657"/>
      <c r="AQ14" s="169">
        <v>1548</v>
      </c>
      <c r="AR14" s="647"/>
      <c r="AS14" s="647"/>
      <c r="AT14" s="647"/>
      <c r="AU14" s="647"/>
      <c r="AV14" s="647"/>
      <c r="AW14" s="166" t="s">
        <v>71</v>
      </c>
    </row>
    <row r="15" spans="2:51" ht="45.6" customHeight="1">
      <c r="B15" s="653" t="s">
        <v>266</v>
      </c>
      <c r="C15" s="654"/>
      <c r="D15" s="654"/>
      <c r="E15" s="654"/>
      <c r="F15" s="707"/>
      <c r="G15" s="163">
        <v>1549</v>
      </c>
      <c r="H15" s="657"/>
      <c r="I15" s="657"/>
      <c r="J15" s="657"/>
      <c r="K15" s="657"/>
      <c r="L15" s="163">
        <v>1550</v>
      </c>
      <c r="M15" s="657"/>
      <c r="N15" s="657"/>
      <c r="O15" s="657"/>
      <c r="P15" s="657"/>
      <c r="Q15" s="169">
        <v>1551</v>
      </c>
      <c r="R15" s="657"/>
      <c r="S15" s="657"/>
      <c r="T15" s="657"/>
      <c r="U15" s="657"/>
      <c r="V15" s="169">
        <v>1552</v>
      </c>
      <c r="W15" s="657"/>
      <c r="X15" s="657"/>
      <c r="Y15" s="657"/>
      <c r="Z15" s="657"/>
      <c r="AA15" s="163">
        <v>1553</v>
      </c>
      <c r="AB15" s="647"/>
      <c r="AC15" s="647"/>
      <c r="AD15" s="647"/>
      <c r="AE15" s="647"/>
      <c r="AF15" s="169">
        <v>1554</v>
      </c>
      <c r="AG15" s="708"/>
      <c r="AH15" s="708"/>
      <c r="AI15" s="708"/>
      <c r="AJ15" s="708"/>
      <c r="AK15" s="708"/>
      <c r="AL15" s="169">
        <v>1555</v>
      </c>
      <c r="AM15" s="657"/>
      <c r="AN15" s="657"/>
      <c r="AO15" s="657"/>
      <c r="AP15" s="657"/>
      <c r="AQ15" s="169">
        <v>1556</v>
      </c>
      <c r="AR15" s="647"/>
      <c r="AS15" s="647"/>
      <c r="AT15" s="647"/>
      <c r="AU15" s="647"/>
      <c r="AV15" s="647"/>
      <c r="AW15" s="166" t="s">
        <v>71</v>
      </c>
    </row>
    <row r="16" spans="2:51" ht="47.1" customHeight="1">
      <c r="B16" s="653" t="s">
        <v>50</v>
      </c>
      <c r="C16" s="654"/>
      <c r="D16" s="654"/>
      <c r="E16" s="654"/>
      <c r="F16" s="707"/>
      <c r="G16" s="163">
        <v>1557</v>
      </c>
      <c r="H16" s="657"/>
      <c r="I16" s="657"/>
      <c r="J16" s="657"/>
      <c r="K16" s="657"/>
      <c r="L16" s="163">
        <v>1558</v>
      </c>
      <c r="M16" s="657"/>
      <c r="N16" s="657"/>
      <c r="O16" s="657"/>
      <c r="P16" s="657"/>
      <c r="Q16" s="187"/>
      <c r="R16" s="202"/>
      <c r="S16" s="203"/>
      <c r="T16" s="203"/>
      <c r="U16" s="204"/>
      <c r="V16" s="187"/>
      <c r="W16" s="202"/>
      <c r="X16" s="203"/>
      <c r="Y16" s="203"/>
      <c r="Z16" s="204"/>
      <c r="AA16" s="163">
        <v>1559</v>
      </c>
      <c r="AB16" s="647"/>
      <c r="AC16" s="647"/>
      <c r="AD16" s="647"/>
      <c r="AE16" s="647"/>
      <c r="AF16" s="169">
        <v>1560</v>
      </c>
      <c r="AG16" s="708"/>
      <c r="AH16" s="708"/>
      <c r="AI16" s="708"/>
      <c r="AJ16" s="708"/>
      <c r="AK16" s="708"/>
      <c r="AL16" s="169">
        <v>1561</v>
      </c>
      <c r="AM16" s="657"/>
      <c r="AN16" s="657"/>
      <c r="AO16" s="657"/>
      <c r="AP16" s="657"/>
      <c r="AQ16" s="169">
        <v>1562</v>
      </c>
      <c r="AR16" s="647"/>
      <c r="AS16" s="647"/>
      <c r="AT16" s="647"/>
      <c r="AU16" s="647"/>
      <c r="AV16" s="647"/>
      <c r="AW16" s="166" t="s">
        <v>71</v>
      </c>
    </row>
    <row r="17" spans="2:49" s="175" customFormat="1" ht="38.1" customHeight="1">
      <c r="B17" s="648" t="s">
        <v>39</v>
      </c>
      <c r="C17" s="649"/>
      <c r="D17" s="649"/>
      <c r="E17" s="649"/>
      <c r="F17" s="705"/>
      <c r="G17" s="172">
        <v>1563</v>
      </c>
      <c r="H17" s="652"/>
      <c r="I17" s="652"/>
      <c r="J17" s="652"/>
      <c r="K17" s="652"/>
      <c r="L17" s="172">
        <v>1564</v>
      </c>
      <c r="M17" s="652">
        <f>+M10</f>
        <v>354951.75</v>
      </c>
      <c r="N17" s="652"/>
      <c r="O17" s="652"/>
      <c r="P17" s="652"/>
      <c r="Q17" s="172">
        <v>1565</v>
      </c>
      <c r="R17" s="652">
        <f>+R5-R6+R8-R9+R11+R12-R13-R14-R15</f>
        <v>0</v>
      </c>
      <c r="S17" s="652"/>
      <c r="T17" s="652"/>
      <c r="U17" s="652"/>
      <c r="V17" s="172">
        <v>1566</v>
      </c>
      <c r="W17" s="652"/>
      <c r="X17" s="652"/>
      <c r="Y17" s="652"/>
      <c r="Z17" s="652"/>
      <c r="AA17" s="172">
        <v>1567</v>
      </c>
      <c r="AB17" s="652"/>
      <c r="AC17" s="652"/>
      <c r="AD17" s="652"/>
      <c r="AE17" s="652"/>
      <c r="AF17" s="173">
        <v>1568</v>
      </c>
      <c r="AG17" s="706"/>
      <c r="AH17" s="706"/>
      <c r="AI17" s="706"/>
      <c r="AJ17" s="706"/>
      <c r="AK17" s="706"/>
      <c r="AL17" s="173">
        <v>1569</v>
      </c>
      <c r="AM17" s="652"/>
      <c r="AN17" s="652"/>
      <c r="AO17" s="652"/>
      <c r="AP17" s="652"/>
      <c r="AQ17" s="173">
        <v>1570</v>
      </c>
      <c r="AR17" s="652"/>
      <c r="AS17" s="652"/>
      <c r="AT17" s="652"/>
      <c r="AU17" s="652"/>
      <c r="AV17" s="652"/>
      <c r="AW17" s="174" t="s">
        <v>3</v>
      </c>
    </row>
    <row r="18" spans="2:49" s="175" customFormat="1" ht="41.1" customHeight="1" thickBot="1">
      <c r="B18" s="701" t="s">
        <v>267</v>
      </c>
      <c r="C18" s="702"/>
      <c r="D18" s="702"/>
      <c r="E18" s="702"/>
      <c r="F18" s="703"/>
      <c r="G18" s="180">
        <v>1368</v>
      </c>
      <c r="H18" s="631"/>
      <c r="I18" s="632"/>
      <c r="J18" s="632"/>
      <c r="K18" s="704"/>
      <c r="L18" s="180">
        <v>1371</v>
      </c>
      <c r="M18" s="631"/>
      <c r="N18" s="632"/>
      <c r="O18" s="632"/>
      <c r="P18" s="704"/>
      <c r="Q18" s="180">
        <v>1571</v>
      </c>
      <c r="R18" s="631"/>
      <c r="S18" s="632"/>
      <c r="T18" s="632"/>
      <c r="U18" s="704"/>
      <c r="V18" s="180">
        <v>1572</v>
      </c>
      <c r="W18" s="631"/>
      <c r="X18" s="632"/>
      <c r="Y18" s="632"/>
      <c r="Z18" s="704"/>
      <c r="AA18" s="205"/>
      <c r="AB18" s="206"/>
      <c r="AC18" s="207"/>
      <c r="AD18" s="207"/>
      <c r="AE18" s="207"/>
      <c r="AF18" s="205"/>
      <c r="AG18" s="208"/>
      <c r="AH18" s="207"/>
      <c r="AI18" s="207"/>
      <c r="AJ18" s="207"/>
      <c r="AK18" s="209"/>
      <c r="AL18" s="205"/>
      <c r="AM18" s="205"/>
      <c r="AN18" s="210"/>
      <c r="AO18" s="210"/>
      <c r="AP18" s="211"/>
      <c r="AQ18" s="205"/>
      <c r="AR18" s="205"/>
      <c r="AS18" s="210"/>
      <c r="AT18" s="210"/>
      <c r="AU18" s="210"/>
      <c r="AV18" s="211"/>
      <c r="AW18" s="212" t="s">
        <v>3</v>
      </c>
    </row>
  </sheetData>
  <mergeCells count="118">
    <mergeCell ref="B2:F4"/>
    <mergeCell ref="G2:AE2"/>
    <mergeCell ref="AB5:AE5"/>
    <mergeCell ref="AG5:AK5"/>
    <mergeCell ref="AF2:AV2"/>
    <mergeCell ref="G3:P3"/>
    <mergeCell ref="Q3:Z3"/>
    <mergeCell ref="AA3:AE4"/>
    <mergeCell ref="AF3:AK4"/>
    <mergeCell ref="AL3:AP4"/>
    <mergeCell ref="AQ3:AV4"/>
    <mergeCell ref="G4:K4"/>
    <mergeCell ref="L4:P4"/>
    <mergeCell ref="Q4:U4"/>
    <mergeCell ref="V4:Z4"/>
    <mergeCell ref="AM5:AP5"/>
    <mergeCell ref="AR5:AV5"/>
    <mergeCell ref="B6:F6"/>
    <mergeCell ref="H6:K6"/>
    <mergeCell ref="M6:P6"/>
    <mergeCell ref="R6:U6"/>
    <mergeCell ref="W6:Z6"/>
    <mergeCell ref="B7:F7"/>
    <mergeCell ref="AG7:AK7"/>
    <mergeCell ref="AM7:AP7"/>
    <mergeCell ref="B5:F5"/>
    <mergeCell ref="H5:K5"/>
    <mergeCell ref="M5:P5"/>
    <mergeCell ref="R5:U5"/>
    <mergeCell ref="W5:Z5"/>
    <mergeCell ref="B8:F8"/>
    <mergeCell ref="H8:K8"/>
    <mergeCell ref="M8:P8"/>
    <mergeCell ref="R8:U8"/>
    <mergeCell ref="W8:Z8"/>
    <mergeCell ref="AB8:AE8"/>
    <mergeCell ref="AG8:AK8"/>
    <mergeCell ref="AM8:AP8"/>
    <mergeCell ref="AR8:AV8"/>
    <mergeCell ref="B9:F9"/>
    <mergeCell ref="H9:K9"/>
    <mergeCell ref="M9:P9"/>
    <mergeCell ref="R9:U9"/>
    <mergeCell ref="W9:Z9"/>
    <mergeCell ref="AB9:AE9"/>
    <mergeCell ref="AG9:AK9"/>
    <mergeCell ref="AM9:AP9"/>
    <mergeCell ref="AR9:AV9"/>
    <mergeCell ref="B10:F10"/>
    <mergeCell ref="H10:K10"/>
    <mergeCell ref="M10:P10"/>
    <mergeCell ref="AB10:AE10"/>
    <mergeCell ref="B11:F11"/>
    <mergeCell ref="H11:K11"/>
    <mergeCell ref="M11:P11"/>
    <mergeCell ref="R11:U11"/>
    <mergeCell ref="W11:Z11"/>
    <mergeCell ref="AB11:AE11"/>
    <mergeCell ref="AG11:AK11"/>
    <mergeCell ref="AM11:AP11"/>
    <mergeCell ref="AR11:AV11"/>
    <mergeCell ref="B12:F12"/>
    <mergeCell ref="H12:K12"/>
    <mergeCell ref="M12:P12"/>
    <mergeCell ref="R12:U12"/>
    <mergeCell ref="W12:Z12"/>
    <mergeCell ref="AB12:AE12"/>
    <mergeCell ref="AG12:AK12"/>
    <mergeCell ref="AM12:AP12"/>
    <mergeCell ref="AR12:AV12"/>
    <mergeCell ref="B13:F13"/>
    <mergeCell ref="H13:K13"/>
    <mergeCell ref="M13:P13"/>
    <mergeCell ref="R13:U13"/>
    <mergeCell ref="W13:Z13"/>
    <mergeCell ref="AB13:AE13"/>
    <mergeCell ref="AG13:AK13"/>
    <mergeCell ref="AM13:AP13"/>
    <mergeCell ref="AR13:AV13"/>
    <mergeCell ref="B14:F14"/>
    <mergeCell ref="H14:K14"/>
    <mergeCell ref="M14:P14"/>
    <mergeCell ref="R14:U14"/>
    <mergeCell ref="W14:Z14"/>
    <mergeCell ref="AB14:AE14"/>
    <mergeCell ref="AG14:AK14"/>
    <mergeCell ref="AM14:AP14"/>
    <mergeCell ref="AR14:AV14"/>
    <mergeCell ref="B15:F15"/>
    <mergeCell ref="H15:K15"/>
    <mergeCell ref="M15:P15"/>
    <mergeCell ref="R15:U15"/>
    <mergeCell ref="W15:Z15"/>
    <mergeCell ref="AB15:AE15"/>
    <mergeCell ref="AG15:AK15"/>
    <mergeCell ref="AM15:AP15"/>
    <mergeCell ref="AR15:AV15"/>
    <mergeCell ref="B18:F18"/>
    <mergeCell ref="H18:K18"/>
    <mergeCell ref="M18:P18"/>
    <mergeCell ref="R18:U18"/>
    <mergeCell ref="W18:Z18"/>
    <mergeCell ref="AR16:AV16"/>
    <mergeCell ref="B17:F17"/>
    <mergeCell ref="H17:K17"/>
    <mergeCell ref="M17:P17"/>
    <mergeCell ref="R17:U17"/>
    <mergeCell ref="W17:Z17"/>
    <mergeCell ref="AB17:AE17"/>
    <mergeCell ref="AG17:AK17"/>
    <mergeCell ref="AM17:AP17"/>
    <mergeCell ref="AR17:AV17"/>
    <mergeCell ref="B16:F16"/>
    <mergeCell ref="H16:K16"/>
    <mergeCell ref="M16:P16"/>
    <mergeCell ref="AB16:AE16"/>
    <mergeCell ref="AG16:AK16"/>
    <mergeCell ref="AM16:AP16"/>
  </mergeCells>
  <hyperlinks>
    <hyperlink ref="B2:F4" location="'Indice F22'!A1" display="'Indice F22'!A1"/>
  </hyperlinks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6" zoomScaleNormal="86" workbookViewId="0">
      <selection activeCell="H17" sqref="H17:H20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customWidth="1"/>
    <col min="6" max="6" width="15.28515625" customWidth="1"/>
    <col min="7" max="7" width="11.42578125" customWidth="1"/>
    <col min="8" max="8" width="12.5703125" bestFit="1" customWidth="1"/>
    <col min="16" max="16" width="12.5703125" bestFit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1" spans="1:16">
      <c r="A1" s="6"/>
    </row>
    <row r="5" spans="1:16">
      <c r="A5" s="6" t="s">
        <v>380</v>
      </c>
      <c r="B5" s="6"/>
      <c r="C5" s="6"/>
      <c r="D5" s="6"/>
      <c r="E5" s="6"/>
      <c r="F5" s="6"/>
      <c r="G5" s="6"/>
      <c r="H5" s="6"/>
    </row>
    <row r="6" spans="1:16">
      <c r="A6" s="6"/>
      <c r="B6" s="6"/>
      <c r="C6" s="6"/>
      <c r="D6" s="6"/>
      <c r="E6" s="6"/>
      <c r="F6" s="6"/>
      <c r="G6" s="6"/>
      <c r="H6" s="6"/>
      <c r="O6">
        <v>0</v>
      </c>
    </row>
    <row r="7" spans="1:16">
      <c r="A7" s="213"/>
      <c r="B7" s="766" t="s">
        <v>74</v>
      </c>
      <c r="C7" s="766"/>
      <c r="D7" s="766"/>
      <c r="E7" s="766"/>
      <c r="F7" s="213"/>
      <c r="G7" s="213"/>
      <c r="H7" s="213"/>
      <c r="I7" s="213"/>
      <c r="J7" s="767" t="s">
        <v>368</v>
      </c>
      <c r="K7" s="767"/>
      <c r="L7" s="767"/>
      <c r="M7" s="767"/>
    </row>
    <row r="8" spans="1:16">
      <c r="A8" s="12" t="s">
        <v>88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2" t="s">
        <v>369</v>
      </c>
      <c r="I8" s="12" t="s">
        <v>370</v>
      </c>
      <c r="J8" s="13">
        <v>1</v>
      </c>
      <c r="K8" s="13">
        <v>2</v>
      </c>
      <c r="L8" s="13">
        <v>3</v>
      </c>
      <c r="M8" s="13">
        <v>4</v>
      </c>
      <c r="N8" s="13">
        <v>5</v>
      </c>
      <c r="O8" s="13">
        <v>6</v>
      </c>
      <c r="P8" s="243" t="str">
        <f>+H8</f>
        <v>total</v>
      </c>
    </row>
    <row r="9" spans="1:16">
      <c r="A9" s="12" t="s">
        <v>76</v>
      </c>
      <c r="B9" s="14"/>
      <c r="C9" s="14"/>
      <c r="D9" s="14"/>
      <c r="E9" s="14"/>
      <c r="F9" s="14"/>
      <c r="G9" s="14"/>
      <c r="H9" s="14">
        <f>SUM(B9:G9)</f>
        <v>0</v>
      </c>
      <c r="I9" s="244">
        <v>1.0629999999999999</v>
      </c>
      <c r="J9" s="14">
        <f t="shared" ref="J9:J16" si="0">+B9*I9</f>
        <v>0</v>
      </c>
      <c r="K9" s="14">
        <f t="shared" ref="K9:K20" si="1">+I9*C9</f>
        <v>0</v>
      </c>
      <c r="L9" s="14">
        <f t="shared" ref="L9:L20" si="2">+I9*D9</f>
        <v>0</v>
      </c>
      <c r="M9" s="14">
        <f t="shared" ref="M9:M20" si="3">+I9*E9</f>
        <v>0</v>
      </c>
      <c r="N9" s="15">
        <f>+F9*I9</f>
        <v>0</v>
      </c>
      <c r="O9" s="15">
        <f>+G9*I9</f>
        <v>0</v>
      </c>
      <c r="P9" s="15">
        <f>SUM(J9:O9)</f>
        <v>0</v>
      </c>
    </row>
    <row r="10" spans="1:16">
      <c r="A10" s="12" t="s">
        <v>77</v>
      </c>
      <c r="B10" s="14"/>
      <c r="C10" s="14"/>
      <c r="D10" s="14"/>
      <c r="E10" s="14"/>
      <c r="F10" s="14"/>
      <c r="G10" s="14"/>
      <c r="H10" s="14">
        <f t="shared" ref="H10:H21" si="4">SUM(B10:G10)</f>
        <v>0</v>
      </c>
      <c r="I10" s="244">
        <v>1.056</v>
      </c>
      <c r="J10" s="14">
        <f t="shared" si="0"/>
        <v>0</v>
      </c>
      <c r="K10" s="14">
        <f t="shared" si="1"/>
        <v>0</v>
      </c>
      <c r="L10" s="14">
        <f t="shared" si="2"/>
        <v>0</v>
      </c>
      <c r="M10" s="14">
        <f t="shared" si="3"/>
        <v>0</v>
      </c>
      <c r="N10" s="15">
        <f t="shared" ref="N10:N20" si="5">+F10*I10</f>
        <v>0</v>
      </c>
      <c r="O10" s="15">
        <f t="shared" ref="O10:O20" si="6">+G10*I10</f>
        <v>0</v>
      </c>
      <c r="P10" s="15">
        <f t="shared" ref="P10:P20" si="7">SUM(J10:O10)</f>
        <v>0</v>
      </c>
    </row>
    <row r="11" spans="1:16">
      <c r="A11" s="12" t="s">
        <v>78</v>
      </c>
      <c r="B11" s="14"/>
      <c r="C11" s="14"/>
      <c r="D11" s="14"/>
      <c r="E11" s="14"/>
      <c r="F11" s="14"/>
      <c r="G11" s="14"/>
      <c r="H11" s="14">
        <f t="shared" si="4"/>
        <v>0</v>
      </c>
      <c r="I11" s="244">
        <v>1.054</v>
      </c>
      <c r="J11" s="14">
        <f t="shared" si="0"/>
        <v>0</v>
      </c>
      <c r="K11" s="14">
        <f t="shared" si="1"/>
        <v>0</v>
      </c>
      <c r="L11" s="14">
        <f t="shared" si="2"/>
        <v>0</v>
      </c>
      <c r="M11" s="14">
        <f t="shared" si="3"/>
        <v>0</v>
      </c>
      <c r="N11" s="15">
        <f t="shared" si="5"/>
        <v>0</v>
      </c>
      <c r="O11" s="15">
        <f t="shared" si="6"/>
        <v>0</v>
      </c>
      <c r="P11" s="15">
        <f t="shared" si="7"/>
        <v>0</v>
      </c>
    </row>
    <row r="12" spans="1:16">
      <c r="A12" s="12" t="s">
        <v>79</v>
      </c>
      <c r="B12" s="14"/>
      <c r="C12" s="14"/>
      <c r="D12" s="14"/>
      <c r="E12" s="14"/>
      <c r="F12" s="14"/>
      <c r="G12" s="14"/>
      <c r="H12" s="14">
        <f t="shared" si="4"/>
        <v>0</v>
      </c>
      <c r="I12" s="244">
        <v>1.05</v>
      </c>
      <c r="J12" s="14">
        <f t="shared" si="0"/>
        <v>0</v>
      </c>
      <c r="K12" s="14">
        <f t="shared" si="1"/>
        <v>0</v>
      </c>
      <c r="L12" s="14">
        <f t="shared" si="2"/>
        <v>0</v>
      </c>
      <c r="M12" s="14">
        <f t="shared" si="3"/>
        <v>0</v>
      </c>
      <c r="N12" s="15">
        <f t="shared" si="5"/>
        <v>0</v>
      </c>
      <c r="O12" s="15">
        <f t="shared" si="6"/>
        <v>0</v>
      </c>
      <c r="P12" s="15">
        <f t="shared" si="7"/>
        <v>0</v>
      </c>
    </row>
    <row r="13" spans="1:16">
      <c r="A13" s="12" t="s">
        <v>80</v>
      </c>
      <c r="B13" s="14"/>
      <c r="C13" s="14"/>
      <c r="D13" s="14"/>
      <c r="E13" s="14"/>
      <c r="F13" s="14"/>
      <c r="G13" s="14"/>
      <c r="H13" s="14">
        <f t="shared" si="4"/>
        <v>0</v>
      </c>
      <c r="I13" s="244">
        <v>1.046</v>
      </c>
      <c r="J13" s="14">
        <f t="shared" si="0"/>
        <v>0</v>
      </c>
      <c r="K13" s="14">
        <f t="shared" si="1"/>
        <v>0</v>
      </c>
      <c r="L13" s="14">
        <f t="shared" si="2"/>
        <v>0</v>
      </c>
      <c r="M13" s="14">
        <f t="shared" si="3"/>
        <v>0</v>
      </c>
      <c r="N13" s="15">
        <f t="shared" si="5"/>
        <v>0</v>
      </c>
      <c r="O13" s="15">
        <f t="shared" si="6"/>
        <v>0</v>
      </c>
      <c r="P13" s="15">
        <f t="shared" si="7"/>
        <v>0</v>
      </c>
    </row>
    <row r="14" spans="1:16">
      <c r="A14" s="12" t="s">
        <v>81</v>
      </c>
      <c r="B14" s="14"/>
      <c r="C14" s="14"/>
      <c r="D14" s="14"/>
      <c r="E14" s="14"/>
      <c r="F14" s="14"/>
      <c r="G14" s="14"/>
      <c r="H14" s="14">
        <f t="shared" si="4"/>
        <v>0</v>
      </c>
      <c r="I14" s="244">
        <v>1.0429999999999999</v>
      </c>
      <c r="J14" s="14">
        <f t="shared" si="0"/>
        <v>0</v>
      </c>
      <c r="K14" s="14">
        <f t="shared" si="1"/>
        <v>0</v>
      </c>
      <c r="L14" s="14">
        <f t="shared" si="2"/>
        <v>0</v>
      </c>
      <c r="M14" s="14">
        <f t="shared" si="3"/>
        <v>0</v>
      </c>
      <c r="N14" s="15">
        <f t="shared" si="5"/>
        <v>0</v>
      </c>
      <c r="O14" s="15">
        <f t="shared" si="6"/>
        <v>0</v>
      </c>
      <c r="P14" s="15">
        <f t="shared" si="7"/>
        <v>0</v>
      </c>
    </row>
    <row r="15" spans="1:16">
      <c r="A15" s="12" t="s">
        <v>82</v>
      </c>
      <c r="B15" s="14"/>
      <c r="C15" s="14"/>
      <c r="D15" s="14"/>
      <c r="E15" s="14"/>
      <c r="F15" s="14"/>
      <c r="G15" s="14"/>
      <c r="H15" s="14">
        <f t="shared" si="4"/>
        <v>0</v>
      </c>
      <c r="I15" s="244">
        <v>1.0429999999999999</v>
      </c>
      <c r="J15" s="14">
        <f t="shared" si="0"/>
        <v>0</v>
      </c>
      <c r="K15" s="14">
        <f t="shared" si="1"/>
        <v>0</v>
      </c>
      <c r="L15" s="14">
        <f t="shared" si="2"/>
        <v>0</v>
      </c>
      <c r="M15" s="14">
        <f t="shared" si="3"/>
        <v>0</v>
      </c>
      <c r="N15" s="15">
        <f t="shared" si="5"/>
        <v>0</v>
      </c>
      <c r="O15" s="15">
        <f t="shared" si="6"/>
        <v>0</v>
      </c>
      <c r="P15" s="15">
        <f t="shared" si="7"/>
        <v>0</v>
      </c>
    </row>
    <row r="16" spans="1:16">
      <c r="A16" s="12" t="s">
        <v>83</v>
      </c>
      <c r="B16" s="14"/>
      <c r="C16" s="14"/>
      <c r="D16" s="14"/>
      <c r="E16" s="14"/>
      <c r="F16" s="14"/>
      <c r="G16" s="14"/>
      <c r="H16" s="14">
        <f t="shared" si="4"/>
        <v>0</v>
      </c>
      <c r="I16" s="244">
        <v>1.034</v>
      </c>
      <c r="J16" s="14">
        <f t="shared" si="0"/>
        <v>0</v>
      </c>
      <c r="K16" s="14">
        <f t="shared" si="1"/>
        <v>0</v>
      </c>
      <c r="L16" s="14">
        <f t="shared" si="2"/>
        <v>0</v>
      </c>
      <c r="M16" s="14">
        <f t="shared" si="3"/>
        <v>0</v>
      </c>
      <c r="N16" s="15">
        <f t="shared" si="5"/>
        <v>0</v>
      </c>
      <c r="O16" s="15">
        <f t="shared" si="6"/>
        <v>0</v>
      </c>
      <c r="P16" s="15">
        <f t="shared" si="7"/>
        <v>0</v>
      </c>
    </row>
    <row r="17" spans="1:16">
      <c r="A17" s="12" t="s">
        <v>84</v>
      </c>
      <c r="B17" s="14">
        <f>+J17/I17</f>
        <v>343549.95150339481</v>
      </c>
      <c r="C17" s="14"/>
      <c r="D17" s="14"/>
      <c r="E17" s="14"/>
      <c r="F17" s="14"/>
      <c r="G17" s="14"/>
      <c r="H17" s="14">
        <f t="shared" si="4"/>
        <v>343549.95150339481</v>
      </c>
      <c r="I17" s="244">
        <v>1.0309999999999999</v>
      </c>
      <c r="J17" s="14">
        <v>354200</v>
      </c>
      <c r="K17" s="14">
        <f t="shared" si="1"/>
        <v>0</v>
      </c>
      <c r="L17" s="14">
        <f t="shared" si="2"/>
        <v>0</v>
      </c>
      <c r="M17" s="14">
        <f t="shared" si="3"/>
        <v>0</v>
      </c>
      <c r="N17" s="15">
        <f t="shared" si="5"/>
        <v>0</v>
      </c>
      <c r="O17" s="15">
        <f t="shared" si="6"/>
        <v>0</v>
      </c>
      <c r="P17" s="15">
        <f t="shared" si="7"/>
        <v>354200</v>
      </c>
    </row>
    <row r="18" spans="1:16">
      <c r="A18" s="12" t="s">
        <v>85</v>
      </c>
      <c r="B18" s="14">
        <f t="shared" ref="B18:B20" si="8">+J18/I18</f>
        <v>296168.95874263259</v>
      </c>
      <c r="C18" s="14"/>
      <c r="D18" s="14"/>
      <c r="E18" s="14"/>
      <c r="F18" s="14"/>
      <c r="G18" s="14"/>
      <c r="H18" s="14">
        <f t="shared" si="4"/>
        <v>296168.95874263259</v>
      </c>
      <c r="I18" s="244">
        <v>1.018</v>
      </c>
      <c r="J18" s="14">
        <v>301500</v>
      </c>
      <c r="K18" s="14">
        <f t="shared" si="1"/>
        <v>0</v>
      </c>
      <c r="L18" s="14">
        <f t="shared" si="2"/>
        <v>0</v>
      </c>
      <c r="M18" s="14">
        <f t="shared" si="3"/>
        <v>0</v>
      </c>
      <c r="N18" s="15">
        <f t="shared" si="5"/>
        <v>0</v>
      </c>
      <c r="O18" s="15">
        <f t="shared" si="6"/>
        <v>0</v>
      </c>
      <c r="P18" s="15">
        <f t="shared" si="7"/>
        <v>301500</v>
      </c>
    </row>
    <row r="19" spans="1:16">
      <c r="A19" s="12" t="s">
        <v>86</v>
      </c>
      <c r="B19" s="14">
        <f t="shared" si="8"/>
        <v>771144.27860696521</v>
      </c>
      <c r="C19" s="14"/>
      <c r="D19" s="14"/>
      <c r="E19" s="14"/>
      <c r="F19" s="14"/>
      <c r="G19" s="14"/>
      <c r="H19" s="14">
        <f t="shared" si="4"/>
        <v>771144.27860696521</v>
      </c>
      <c r="I19" s="244">
        <v>1.0049999999999999</v>
      </c>
      <c r="J19" s="14">
        <v>775000</v>
      </c>
      <c r="K19" s="14">
        <f t="shared" si="1"/>
        <v>0</v>
      </c>
      <c r="L19" s="14">
        <f t="shared" si="2"/>
        <v>0</v>
      </c>
      <c r="M19" s="14">
        <f t="shared" si="3"/>
        <v>0</v>
      </c>
      <c r="N19" s="15">
        <f t="shared" si="5"/>
        <v>0</v>
      </c>
      <c r="O19" s="15">
        <f t="shared" si="6"/>
        <v>0</v>
      </c>
      <c r="P19" s="15">
        <f t="shared" si="7"/>
        <v>775000</v>
      </c>
    </row>
    <row r="20" spans="1:16">
      <c r="A20" s="12" t="s">
        <v>87</v>
      </c>
      <c r="B20" s="14">
        <f t="shared" si="8"/>
        <v>782000</v>
      </c>
      <c r="C20" s="14"/>
      <c r="D20" s="14"/>
      <c r="E20" s="14"/>
      <c r="F20" s="14"/>
      <c r="G20" s="14"/>
      <c r="H20" s="14">
        <f t="shared" si="4"/>
        <v>782000</v>
      </c>
      <c r="I20" s="244">
        <v>1</v>
      </c>
      <c r="J20" s="14">
        <v>782000</v>
      </c>
      <c r="K20" s="14">
        <f t="shared" si="1"/>
        <v>0</v>
      </c>
      <c r="L20" s="14">
        <f t="shared" si="2"/>
        <v>0</v>
      </c>
      <c r="M20" s="14">
        <f t="shared" si="3"/>
        <v>0</v>
      </c>
      <c r="N20" s="15">
        <f t="shared" si="5"/>
        <v>0</v>
      </c>
      <c r="O20" s="15">
        <f t="shared" si="6"/>
        <v>0</v>
      </c>
      <c r="P20" s="15">
        <f t="shared" si="7"/>
        <v>782000</v>
      </c>
    </row>
    <row r="21" spans="1:16" ht="15.75" thickBot="1">
      <c r="A21" s="16" t="s">
        <v>75</v>
      </c>
      <c r="B21" s="14">
        <f t="shared" ref="B21:G21" si="9">SUM(B9:B20)</f>
        <v>2192863.1888529928</v>
      </c>
      <c r="C21" s="14">
        <f t="shared" si="9"/>
        <v>0</v>
      </c>
      <c r="D21" s="14">
        <f t="shared" si="9"/>
        <v>0</v>
      </c>
      <c r="E21" s="14">
        <f t="shared" si="9"/>
        <v>0</v>
      </c>
      <c r="F21" s="14">
        <f t="shared" si="9"/>
        <v>0</v>
      </c>
      <c r="G21" s="14">
        <f t="shared" si="9"/>
        <v>0</v>
      </c>
      <c r="H21" s="17">
        <f t="shared" si="4"/>
        <v>2192863.1888529928</v>
      </c>
      <c r="I21" s="18"/>
      <c r="J21" s="14">
        <f t="shared" ref="J21:P21" si="10">SUM(J9:J20)</f>
        <v>2212700</v>
      </c>
      <c r="K21" s="14">
        <f t="shared" si="10"/>
        <v>0</v>
      </c>
      <c r="L21" s="14">
        <f t="shared" si="10"/>
        <v>0</v>
      </c>
      <c r="M21" s="14">
        <f t="shared" si="10"/>
        <v>0</v>
      </c>
      <c r="N21" s="14">
        <f t="shared" si="10"/>
        <v>0</v>
      </c>
      <c r="O21" s="14">
        <f t="shared" si="10"/>
        <v>0</v>
      </c>
      <c r="P21" s="14">
        <f t="shared" si="10"/>
        <v>2212700</v>
      </c>
    </row>
    <row r="22" spans="1:16" ht="15.75" thickBot="1">
      <c r="H22" s="19">
        <f>SUM(H9:H20)</f>
        <v>2192863.1888529928</v>
      </c>
      <c r="P22" s="19">
        <f>SUM(J21:O21)</f>
        <v>2212700</v>
      </c>
    </row>
  </sheetData>
  <mergeCells count="2">
    <mergeCell ref="B7:E7"/>
    <mergeCell ref="J7:M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C46"/>
  <sheetViews>
    <sheetView showGridLines="0" topLeftCell="A31" zoomScaleNormal="100" workbookViewId="0">
      <selection activeCell="L42" sqref="L42:P42"/>
    </sheetView>
  </sheetViews>
  <sheetFormatPr baseColWidth="10" defaultColWidth="11.5703125" defaultRowHeight="15"/>
  <cols>
    <col min="1" max="1" width="1.85546875" style="20" customWidth="1"/>
    <col min="2" max="2" width="32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20" customWidth="1"/>
    <col min="18" max="18" width="5.5703125" style="20" customWidth="1"/>
    <col min="19" max="19" width="9.140625" style="34" customWidth="1"/>
    <col min="20" max="20" width="7" style="20" customWidth="1"/>
    <col min="21" max="21" width="8.42578125" style="20" customWidth="1"/>
    <col min="22" max="22" width="12.7109375" style="20" bestFit="1" customWidth="1"/>
    <col min="23" max="25" width="4.5703125" style="20" customWidth="1"/>
    <col min="26" max="26" width="7.140625" style="20" customWidth="1"/>
    <col min="27" max="27" width="8.5703125" style="20" customWidth="1"/>
    <col min="28" max="28" width="4.5703125" style="20" customWidth="1"/>
    <col min="29" max="29" width="13.85546875" style="20" customWidth="1"/>
    <col min="30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32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5.5703125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32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5.5703125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32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5.5703125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32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5.5703125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32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5.5703125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32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5.5703125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32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5.5703125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32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5.5703125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32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5.5703125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32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5.5703125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32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5.5703125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32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5.5703125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32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5.5703125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32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5.5703125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32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5.5703125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32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5.5703125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32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5.5703125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32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5.5703125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32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5.5703125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32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5.5703125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32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5.5703125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32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5.5703125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32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5.5703125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32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5.5703125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32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5.5703125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32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5.5703125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32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5.5703125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32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5.5703125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32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5.5703125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32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5.5703125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32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5.5703125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32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5.5703125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32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5.5703125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32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5.5703125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32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5.5703125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32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5.5703125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32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5.5703125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32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5.5703125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32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5.5703125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32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5.5703125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32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5.5703125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32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5.5703125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32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5.5703125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32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5.5703125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32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5.5703125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32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5.5703125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32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5.5703125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32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5.5703125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32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5.5703125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32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5.5703125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32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5.5703125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32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5.5703125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32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5.5703125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32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5.5703125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32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5.5703125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32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5.5703125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32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5.5703125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32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5.5703125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32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5.5703125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32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5.5703125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32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5.5703125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32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5.5703125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32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5.5703125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2" ht="15.75" thickBot="1"/>
    <row r="2" spans="3:22" s="130" customFormat="1" ht="18.75">
      <c r="C2" s="543" t="s">
        <v>190</v>
      </c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5"/>
      <c r="S2" s="38"/>
    </row>
    <row r="3" spans="3:22" s="130" customFormat="1" ht="23.45" customHeight="1" thickBot="1">
      <c r="C3" s="546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8"/>
      <c r="S3" s="38"/>
    </row>
    <row r="4" spans="3:22" ht="27" customHeight="1" thickBot="1">
      <c r="C4" s="131"/>
      <c r="D4" s="132"/>
      <c r="E4" s="132"/>
      <c r="F4" s="132"/>
      <c r="G4" s="132"/>
      <c r="H4" s="132"/>
      <c r="I4" s="132"/>
      <c r="J4" s="132"/>
      <c r="K4" s="133"/>
      <c r="L4" s="549" t="s">
        <v>191</v>
      </c>
      <c r="M4" s="550"/>
      <c r="N4" s="550"/>
      <c r="O4" s="550"/>
      <c r="P4" s="551"/>
      <c r="Q4" s="134"/>
    </row>
    <row r="5" spans="3:22" ht="27" customHeight="1">
      <c r="C5" s="552" t="s">
        <v>192</v>
      </c>
      <c r="D5" s="553"/>
      <c r="E5" s="553"/>
      <c r="F5" s="553"/>
      <c r="G5" s="553"/>
      <c r="H5" s="553"/>
      <c r="I5" s="553"/>
      <c r="J5" s="553"/>
      <c r="K5" s="43">
        <v>1400</v>
      </c>
      <c r="L5" s="554">
        <v>26567342</v>
      </c>
      <c r="M5" s="513"/>
      <c r="N5" s="513"/>
      <c r="O5" s="513"/>
      <c r="P5" s="555"/>
      <c r="Q5" s="21" t="s">
        <v>2</v>
      </c>
    </row>
    <row r="6" spans="3:22" ht="27" customHeight="1">
      <c r="C6" s="541" t="s">
        <v>193</v>
      </c>
      <c r="D6" s="542"/>
      <c r="E6" s="542"/>
      <c r="F6" s="542"/>
      <c r="G6" s="542"/>
      <c r="H6" s="542"/>
      <c r="I6" s="542"/>
      <c r="J6" s="542"/>
      <c r="K6" s="46">
        <v>1401</v>
      </c>
      <c r="L6" s="536"/>
      <c r="M6" s="537"/>
      <c r="N6" s="537"/>
      <c r="O6" s="537"/>
      <c r="P6" s="538"/>
      <c r="Q6" s="23" t="s">
        <v>2</v>
      </c>
    </row>
    <row r="7" spans="3:22" ht="27" customHeight="1">
      <c r="C7" s="135" t="s">
        <v>194</v>
      </c>
      <c r="D7" s="29"/>
      <c r="E7" s="29"/>
      <c r="F7" s="29"/>
      <c r="G7" s="29"/>
      <c r="H7" s="29"/>
      <c r="I7" s="29"/>
      <c r="J7" s="29"/>
      <c r="K7" s="46">
        <v>1402</v>
      </c>
      <c r="L7" s="536"/>
      <c r="M7" s="537"/>
      <c r="N7" s="537"/>
      <c r="O7" s="537"/>
      <c r="P7" s="538"/>
      <c r="Q7" s="23" t="s">
        <v>2</v>
      </c>
    </row>
    <row r="8" spans="3:22" ht="27" customHeight="1">
      <c r="C8" s="533" t="s">
        <v>195</v>
      </c>
      <c r="D8" s="534"/>
      <c r="E8" s="534"/>
      <c r="F8" s="534"/>
      <c r="G8" s="534"/>
      <c r="H8" s="534"/>
      <c r="I8" s="534"/>
      <c r="J8" s="534"/>
      <c r="K8" s="46">
        <v>1403</v>
      </c>
      <c r="L8" s="536"/>
      <c r="M8" s="537"/>
      <c r="N8" s="537"/>
      <c r="O8" s="537"/>
      <c r="P8" s="538"/>
      <c r="Q8" s="23" t="s">
        <v>2</v>
      </c>
    </row>
    <row r="9" spans="3:22" ht="27" customHeight="1">
      <c r="C9" s="533" t="s">
        <v>196</v>
      </c>
      <c r="D9" s="534"/>
      <c r="E9" s="534"/>
      <c r="F9" s="534"/>
      <c r="G9" s="534"/>
      <c r="H9" s="534"/>
      <c r="I9" s="534"/>
      <c r="J9" s="534"/>
      <c r="K9" s="46">
        <v>1587</v>
      </c>
      <c r="L9" s="536"/>
      <c r="M9" s="537"/>
      <c r="N9" s="537"/>
      <c r="O9" s="537"/>
      <c r="P9" s="538"/>
      <c r="Q9" s="23" t="s">
        <v>2</v>
      </c>
    </row>
    <row r="10" spans="3:22" ht="27" customHeight="1">
      <c r="C10" s="541" t="s">
        <v>8</v>
      </c>
      <c r="D10" s="542"/>
      <c r="E10" s="542"/>
      <c r="F10" s="542"/>
      <c r="G10" s="542"/>
      <c r="H10" s="542"/>
      <c r="I10" s="542"/>
      <c r="J10" s="542"/>
      <c r="K10" s="46">
        <v>1588</v>
      </c>
      <c r="L10" s="536">
        <v>100750</v>
      </c>
      <c r="M10" s="537"/>
      <c r="N10" s="537"/>
      <c r="O10" s="537"/>
      <c r="P10" s="538"/>
      <c r="Q10" s="23" t="s">
        <v>2</v>
      </c>
    </row>
    <row r="11" spans="3:22" ht="54.6" customHeight="1">
      <c r="C11" s="533" t="s">
        <v>197</v>
      </c>
      <c r="D11" s="534"/>
      <c r="E11" s="534"/>
      <c r="F11" s="534"/>
      <c r="G11" s="534"/>
      <c r="H11" s="534"/>
      <c r="I11" s="534"/>
      <c r="J11" s="534"/>
      <c r="K11" s="46">
        <v>1404</v>
      </c>
      <c r="L11" s="536"/>
      <c r="M11" s="537"/>
      <c r="N11" s="537"/>
      <c r="O11" s="537"/>
      <c r="P11" s="538"/>
      <c r="Q11" s="23" t="s">
        <v>2</v>
      </c>
    </row>
    <row r="12" spans="3:22" ht="27" customHeight="1" thickBot="1">
      <c r="C12" s="498" t="s">
        <v>198</v>
      </c>
      <c r="D12" s="499"/>
      <c r="E12" s="499"/>
      <c r="F12" s="499"/>
      <c r="G12" s="499"/>
      <c r="H12" s="499"/>
      <c r="I12" s="499"/>
      <c r="J12" s="499"/>
      <c r="K12" s="44">
        <v>1405</v>
      </c>
      <c r="L12" s="539"/>
      <c r="M12" s="500"/>
      <c r="N12" s="500"/>
      <c r="O12" s="500"/>
      <c r="P12" s="540"/>
      <c r="Q12" s="136" t="s">
        <v>2</v>
      </c>
    </row>
    <row r="13" spans="3:22" ht="27" customHeight="1" thickBot="1">
      <c r="C13" s="523" t="s">
        <v>199</v>
      </c>
      <c r="D13" s="524"/>
      <c r="E13" s="524"/>
      <c r="F13" s="524"/>
      <c r="G13" s="524"/>
      <c r="H13" s="524"/>
      <c r="I13" s="524"/>
      <c r="J13" s="525"/>
      <c r="K13" s="33">
        <v>1410</v>
      </c>
      <c r="L13" s="504">
        <f>SUM(L5:P12)</f>
        <v>26668092</v>
      </c>
      <c r="M13" s="504"/>
      <c r="N13" s="504"/>
      <c r="O13" s="504"/>
      <c r="P13" s="504"/>
      <c r="Q13" s="42" t="s">
        <v>3</v>
      </c>
    </row>
    <row r="14" spans="3:22" ht="27" customHeight="1" thickBot="1">
      <c r="C14" s="510" t="s">
        <v>200</v>
      </c>
      <c r="D14" s="511"/>
      <c r="E14" s="511"/>
      <c r="F14" s="511"/>
      <c r="G14" s="511"/>
      <c r="H14" s="511"/>
      <c r="I14" s="511"/>
      <c r="J14" s="512"/>
      <c r="K14" s="126">
        <v>1406</v>
      </c>
      <c r="L14" s="513"/>
      <c r="M14" s="513"/>
      <c r="N14" s="513"/>
      <c r="O14" s="513"/>
      <c r="P14" s="513"/>
      <c r="Q14" s="137" t="s">
        <v>71</v>
      </c>
      <c r="S14" s="34" t="s">
        <v>201</v>
      </c>
      <c r="T14" s="34"/>
      <c r="U14" s="34"/>
      <c r="V14" s="34"/>
    </row>
    <row r="15" spans="3:22" ht="27" customHeight="1" thickBot="1">
      <c r="C15" s="533" t="s">
        <v>202</v>
      </c>
      <c r="D15" s="534"/>
      <c r="E15" s="534"/>
      <c r="F15" s="534"/>
      <c r="G15" s="534"/>
      <c r="H15" s="534"/>
      <c r="I15" s="534"/>
      <c r="J15" s="535"/>
      <c r="K15" s="22">
        <v>1407</v>
      </c>
      <c r="L15" s="513"/>
      <c r="M15" s="513"/>
      <c r="N15" s="513"/>
      <c r="O15" s="513"/>
      <c r="P15" s="513"/>
      <c r="Q15" s="24" t="s">
        <v>71</v>
      </c>
      <c r="S15" s="34" t="s">
        <v>201</v>
      </c>
    </row>
    <row r="16" spans="3:22" ht="27" customHeight="1" thickBot="1">
      <c r="C16" s="533" t="s">
        <v>203</v>
      </c>
      <c r="D16" s="534"/>
      <c r="E16" s="534"/>
      <c r="F16" s="534"/>
      <c r="G16" s="534"/>
      <c r="H16" s="534"/>
      <c r="I16" s="534"/>
      <c r="J16" s="535"/>
      <c r="K16" s="22">
        <v>1408</v>
      </c>
      <c r="L16" s="513"/>
      <c r="M16" s="513"/>
      <c r="N16" s="513"/>
      <c r="O16" s="513"/>
      <c r="P16" s="513"/>
      <c r="Q16" s="24" t="s">
        <v>71</v>
      </c>
      <c r="S16" s="34" t="s">
        <v>201</v>
      </c>
    </row>
    <row r="17" spans="3:17" ht="27" customHeight="1" thickBot="1">
      <c r="C17" s="533" t="s">
        <v>204</v>
      </c>
      <c r="D17" s="534"/>
      <c r="E17" s="534"/>
      <c r="F17" s="534"/>
      <c r="G17" s="534"/>
      <c r="H17" s="534"/>
      <c r="I17" s="534"/>
      <c r="J17" s="535"/>
      <c r="K17" s="22">
        <v>1409</v>
      </c>
      <c r="L17" s="513">
        <v>6041953</v>
      </c>
      <c r="M17" s="513"/>
      <c r="N17" s="513"/>
      <c r="O17" s="513"/>
      <c r="P17" s="513"/>
      <c r="Q17" s="24" t="s">
        <v>71</v>
      </c>
    </row>
    <row r="18" spans="3:17" ht="27" customHeight="1" thickBot="1">
      <c r="C18" s="533" t="s">
        <v>205</v>
      </c>
      <c r="D18" s="534"/>
      <c r="E18" s="534"/>
      <c r="F18" s="534"/>
      <c r="G18" s="534"/>
      <c r="H18" s="534"/>
      <c r="I18" s="534"/>
      <c r="J18" s="535"/>
      <c r="K18" s="22">
        <v>1429</v>
      </c>
      <c r="L18" s="513"/>
      <c r="M18" s="513"/>
      <c r="N18" s="513"/>
      <c r="O18" s="513"/>
      <c r="P18" s="513"/>
      <c r="Q18" s="24" t="s">
        <v>71</v>
      </c>
    </row>
    <row r="19" spans="3:17" ht="27" customHeight="1" thickBot="1">
      <c r="C19" s="533" t="s">
        <v>206</v>
      </c>
      <c r="D19" s="534"/>
      <c r="E19" s="534"/>
      <c r="F19" s="534"/>
      <c r="G19" s="534"/>
      <c r="H19" s="534"/>
      <c r="I19" s="534"/>
      <c r="J19" s="535"/>
      <c r="K19" s="22">
        <v>1411</v>
      </c>
      <c r="L19" s="513">
        <v>9521596</v>
      </c>
      <c r="M19" s="513"/>
      <c r="N19" s="513"/>
      <c r="O19" s="513"/>
      <c r="P19" s="513"/>
      <c r="Q19" s="24" t="s">
        <v>71</v>
      </c>
    </row>
    <row r="20" spans="3:17" ht="27" customHeight="1" thickBot="1">
      <c r="C20" s="533" t="s">
        <v>207</v>
      </c>
      <c r="D20" s="534"/>
      <c r="E20" s="534"/>
      <c r="F20" s="534"/>
      <c r="G20" s="534"/>
      <c r="H20" s="534"/>
      <c r="I20" s="534"/>
      <c r="J20" s="535"/>
      <c r="K20" s="22">
        <v>1412</v>
      </c>
      <c r="L20" s="513">
        <v>399743</v>
      </c>
      <c r="M20" s="513"/>
      <c r="N20" s="513"/>
      <c r="O20" s="513"/>
      <c r="P20" s="513"/>
      <c r="Q20" s="24" t="s">
        <v>71</v>
      </c>
    </row>
    <row r="21" spans="3:17" ht="27" customHeight="1" thickBot="1">
      <c r="C21" s="533" t="s">
        <v>208</v>
      </c>
      <c r="D21" s="534"/>
      <c r="E21" s="534"/>
      <c r="F21" s="534"/>
      <c r="G21" s="534"/>
      <c r="H21" s="534"/>
      <c r="I21" s="534"/>
      <c r="J21" s="535"/>
      <c r="K21" s="22">
        <v>1413</v>
      </c>
      <c r="L21" s="513"/>
      <c r="M21" s="513"/>
      <c r="N21" s="513"/>
      <c r="O21" s="513"/>
      <c r="P21" s="513"/>
      <c r="Q21" s="24" t="s">
        <v>71</v>
      </c>
    </row>
    <row r="22" spans="3:17" ht="27" customHeight="1" thickBot="1">
      <c r="C22" s="533" t="s">
        <v>209</v>
      </c>
      <c r="D22" s="534"/>
      <c r="E22" s="534"/>
      <c r="F22" s="534"/>
      <c r="G22" s="534"/>
      <c r="H22" s="534"/>
      <c r="I22" s="534"/>
      <c r="J22" s="535"/>
      <c r="K22" s="22">
        <v>1414</v>
      </c>
      <c r="L22" s="513">
        <v>1226833</v>
      </c>
      <c r="M22" s="513"/>
      <c r="N22" s="513"/>
      <c r="O22" s="513"/>
      <c r="P22" s="513"/>
      <c r="Q22" s="24" t="s">
        <v>71</v>
      </c>
    </row>
    <row r="23" spans="3:17" ht="27" customHeight="1" thickBot="1">
      <c r="C23" s="533" t="s">
        <v>210</v>
      </c>
      <c r="D23" s="534"/>
      <c r="E23" s="534"/>
      <c r="F23" s="534"/>
      <c r="G23" s="534"/>
      <c r="H23" s="534"/>
      <c r="I23" s="534"/>
      <c r="J23" s="535"/>
      <c r="K23" s="22">
        <v>1415</v>
      </c>
      <c r="L23" s="513">
        <v>1245600</v>
      </c>
      <c r="M23" s="513"/>
      <c r="N23" s="513"/>
      <c r="O23" s="513"/>
      <c r="P23" s="513"/>
      <c r="Q23" s="24" t="s">
        <v>71</v>
      </c>
    </row>
    <row r="24" spans="3:17" ht="27" customHeight="1" thickBot="1">
      <c r="C24" s="527" t="s">
        <v>211</v>
      </c>
      <c r="D24" s="528"/>
      <c r="E24" s="528"/>
      <c r="F24" s="528"/>
      <c r="G24" s="528"/>
      <c r="H24" s="528"/>
      <c r="I24" s="528"/>
      <c r="J24" s="529"/>
      <c r="K24" s="22">
        <v>1416</v>
      </c>
      <c r="L24" s="513"/>
      <c r="M24" s="513"/>
      <c r="N24" s="513"/>
      <c r="O24" s="513"/>
      <c r="P24" s="513"/>
      <c r="Q24" s="24" t="s">
        <v>71</v>
      </c>
    </row>
    <row r="25" spans="3:17" ht="27" customHeight="1" thickBot="1">
      <c r="C25" s="527" t="s">
        <v>212</v>
      </c>
      <c r="D25" s="528"/>
      <c r="E25" s="528"/>
      <c r="F25" s="528"/>
      <c r="G25" s="528"/>
      <c r="H25" s="528"/>
      <c r="I25" s="528"/>
      <c r="J25" s="529"/>
      <c r="K25" s="22">
        <v>1417</v>
      </c>
      <c r="L25" s="513"/>
      <c r="M25" s="513"/>
      <c r="N25" s="513"/>
      <c r="O25" s="513"/>
      <c r="P25" s="513"/>
      <c r="Q25" s="24" t="s">
        <v>71</v>
      </c>
    </row>
    <row r="26" spans="3:17" ht="27" customHeight="1" thickBot="1">
      <c r="C26" s="527" t="s">
        <v>213</v>
      </c>
      <c r="D26" s="528"/>
      <c r="E26" s="528"/>
      <c r="F26" s="528"/>
      <c r="G26" s="528"/>
      <c r="H26" s="528"/>
      <c r="I26" s="528"/>
      <c r="J26" s="529"/>
      <c r="K26" s="22">
        <v>1418</v>
      </c>
      <c r="L26" s="513"/>
      <c r="M26" s="513"/>
      <c r="N26" s="513"/>
      <c r="O26" s="513"/>
      <c r="P26" s="513"/>
      <c r="Q26" s="24" t="s">
        <v>71</v>
      </c>
    </row>
    <row r="27" spans="3:17" ht="27" customHeight="1" thickBot="1">
      <c r="C27" s="527" t="s">
        <v>214</v>
      </c>
      <c r="D27" s="528"/>
      <c r="E27" s="528"/>
      <c r="F27" s="528"/>
      <c r="G27" s="528"/>
      <c r="H27" s="528"/>
      <c r="I27" s="528"/>
      <c r="J27" s="529"/>
      <c r="K27" s="22">
        <v>1419</v>
      </c>
      <c r="L27" s="513">
        <v>7935</v>
      </c>
      <c r="M27" s="513"/>
      <c r="N27" s="513"/>
      <c r="O27" s="513"/>
      <c r="P27" s="513"/>
      <c r="Q27" s="24" t="s">
        <v>71</v>
      </c>
    </row>
    <row r="28" spans="3:17" ht="27" customHeight="1" thickBot="1">
      <c r="C28" s="527" t="s">
        <v>215</v>
      </c>
      <c r="D28" s="528"/>
      <c r="E28" s="528"/>
      <c r="F28" s="528"/>
      <c r="G28" s="528"/>
      <c r="H28" s="528"/>
      <c r="I28" s="528"/>
      <c r="J28" s="529"/>
      <c r="K28" s="22">
        <v>1420</v>
      </c>
      <c r="L28" s="513"/>
      <c r="M28" s="513"/>
      <c r="N28" s="513"/>
      <c r="O28" s="513"/>
      <c r="P28" s="513"/>
      <c r="Q28" s="24" t="s">
        <v>71</v>
      </c>
    </row>
    <row r="29" spans="3:17" ht="27" customHeight="1" thickBot="1">
      <c r="C29" s="527" t="s">
        <v>216</v>
      </c>
      <c r="D29" s="528"/>
      <c r="E29" s="528"/>
      <c r="F29" s="528"/>
      <c r="G29" s="528"/>
      <c r="H29" s="528"/>
      <c r="I29" s="528"/>
      <c r="J29" s="529"/>
      <c r="K29" s="22">
        <v>1421</v>
      </c>
      <c r="L29" s="513"/>
      <c r="M29" s="513"/>
      <c r="N29" s="513"/>
      <c r="O29" s="513"/>
      <c r="P29" s="513"/>
      <c r="Q29" s="24" t="s">
        <v>71</v>
      </c>
    </row>
    <row r="30" spans="3:17" ht="27" customHeight="1" thickBot="1">
      <c r="C30" s="527" t="s">
        <v>217</v>
      </c>
      <c r="D30" s="528"/>
      <c r="E30" s="528"/>
      <c r="F30" s="528"/>
      <c r="G30" s="528"/>
      <c r="H30" s="528"/>
      <c r="I30" s="528"/>
      <c r="J30" s="529"/>
      <c r="K30" s="22">
        <v>1422</v>
      </c>
      <c r="L30" s="513"/>
      <c r="M30" s="513"/>
      <c r="N30" s="513"/>
      <c r="O30" s="513"/>
      <c r="P30" s="513"/>
      <c r="Q30" s="24" t="s">
        <v>71</v>
      </c>
    </row>
    <row r="31" spans="3:17" ht="27" customHeight="1" thickBot="1">
      <c r="C31" s="527" t="s">
        <v>218</v>
      </c>
      <c r="D31" s="528"/>
      <c r="E31" s="528"/>
      <c r="F31" s="528"/>
      <c r="G31" s="528"/>
      <c r="H31" s="528"/>
      <c r="I31" s="528"/>
      <c r="J31" s="529"/>
      <c r="K31" s="22">
        <v>1423</v>
      </c>
      <c r="L31" s="513"/>
      <c r="M31" s="513"/>
      <c r="N31" s="513"/>
      <c r="O31" s="513"/>
      <c r="P31" s="513"/>
      <c r="Q31" s="24" t="s">
        <v>71</v>
      </c>
    </row>
    <row r="32" spans="3:17" ht="27" customHeight="1" thickBot="1">
      <c r="C32" s="527" t="s">
        <v>219</v>
      </c>
      <c r="D32" s="528"/>
      <c r="E32" s="528"/>
      <c r="F32" s="528"/>
      <c r="G32" s="528"/>
      <c r="H32" s="528"/>
      <c r="I32" s="528"/>
      <c r="J32" s="529"/>
      <c r="K32" s="22">
        <v>1424</v>
      </c>
      <c r="L32" s="513">
        <v>3318260</v>
      </c>
      <c r="M32" s="513"/>
      <c r="N32" s="513"/>
      <c r="O32" s="513"/>
      <c r="P32" s="513"/>
      <c r="Q32" s="24" t="s">
        <v>71</v>
      </c>
    </row>
    <row r="33" spans="3:29" ht="35.450000000000003" customHeight="1">
      <c r="C33" s="530" t="s">
        <v>220</v>
      </c>
      <c r="D33" s="531"/>
      <c r="E33" s="531"/>
      <c r="F33" s="531"/>
      <c r="G33" s="531"/>
      <c r="H33" s="531"/>
      <c r="I33" s="531"/>
      <c r="J33" s="531"/>
      <c r="K33" s="25">
        <v>1425</v>
      </c>
      <c r="L33" s="513"/>
      <c r="M33" s="513"/>
      <c r="N33" s="513"/>
      <c r="O33" s="513"/>
      <c r="P33" s="513"/>
      <c r="Q33" s="26" t="s">
        <v>71</v>
      </c>
    </row>
    <row r="34" spans="3:29" ht="27" customHeight="1">
      <c r="C34" s="530" t="s">
        <v>221</v>
      </c>
      <c r="D34" s="531"/>
      <c r="E34" s="531"/>
      <c r="F34" s="531"/>
      <c r="G34" s="531"/>
      <c r="H34" s="531"/>
      <c r="I34" s="531"/>
      <c r="J34" s="531"/>
      <c r="K34" s="25">
        <v>1426</v>
      </c>
      <c r="L34" s="532"/>
      <c r="M34" s="532"/>
      <c r="N34" s="532"/>
      <c r="O34" s="532"/>
      <c r="P34" s="532"/>
      <c r="Q34" s="26" t="s">
        <v>71</v>
      </c>
      <c r="S34" s="34" t="s">
        <v>222</v>
      </c>
    </row>
    <row r="35" spans="3:29" ht="27" customHeight="1">
      <c r="C35" s="520" t="s">
        <v>223</v>
      </c>
      <c r="D35" s="521"/>
      <c r="E35" s="521"/>
      <c r="F35" s="521"/>
      <c r="G35" s="521"/>
      <c r="H35" s="521"/>
      <c r="I35" s="521"/>
      <c r="J35" s="521"/>
      <c r="K35" s="25">
        <v>1427</v>
      </c>
      <c r="L35" s="506"/>
      <c r="M35" s="506"/>
      <c r="N35" s="506"/>
      <c r="O35" s="506"/>
      <c r="P35" s="506"/>
      <c r="Q35" s="26" t="s">
        <v>71</v>
      </c>
    </row>
    <row r="36" spans="3:29" ht="27" customHeight="1" thickBot="1">
      <c r="C36" s="498" t="s">
        <v>9</v>
      </c>
      <c r="D36" s="499"/>
      <c r="E36" s="499"/>
      <c r="F36" s="499"/>
      <c r="G36" s="499"/>
      <c r="H36" s="499"/>
      <c r="I36" s="499"/>
      <c r="J36" s="499"/>
      <c r="K36" s="39">
        <v>1428</v>
      </c>
      <c r="L36" s="500"/>
      <c r="M36" s="500"/>
      <c r="N36" s="500"/>
      <c r="O36" s="500"/>
      <c r="P36" s="500"/>
      <c r="Q36" s="138" t="s">
        <v>71</v>
      </c>
    </row>
    <row r="37" spans="3:29" ht="27" customHeight="1" thickBot="1">
      <c r="C37" s="523" t="s">
        <v>224</v>
      </c>
      <c r="D37" s="524"/>
      <c r="E37" s="524"/>
      <c r="F37" s="524"/>
      <c r="G37" s="524"/>
      <c r="H37" s="524"/>
      <c r="I37" s="524"/>
      <c r="J37" s="525"/>
      <c r="K37" s="33">
        <v>1430</v>
      </c>
      <c r="L37" s="526">
        <f>SUM(L14:P33)+L35+L36</f>
        <v>21761920</v>
      </c>
      <c r="M37" s="526"/>
      <c r="N37" s="526"/>
      <c r="O37" s="526"/>
      <c r="P37" s="526"/>
      <c r="Q37" s="42" t="s">
        <v>3</v>
      </c>
    </row>
    <row r="38" spans="3:29" ht="40.700000000000003" customHeight="1" thickBot="1">
      <c r="C38" s="514" t="s">
        <v>225</v>
      </c>
      <c r="D38" s="515"/>
      <c r="E38" s="515"/>
      <c r="F38" s="515"/>
      <c r="G38" s="515"/>
      <c r="H38" s="515"/>
      <c r="I38" s="515"/>
      <c r="J38" s="515"/>
      <c r="K38" s="139">
        <v>1431</v>
      </c>
      <c r="L38" s="516"/>
      <c r="M38" s="516"/>
      <c r="N38" s="516"/>
      <c r="O38" s="516"/>
      <c r="P38" s="516"/>
      <c r="Q38" s="140" t="s">
        <v>2</v>
      </c>
    </row>
    <row r="39" spans="3:29" ht="56.45" customHeight="1" thickBot="1">
      <c r="C39" s="501" t="s">
        <v>226</v>
      </c>
      <c r="D39" s="502"/>
      <c r="E39" s="502"/>
      <c r="F39" s="502"/>
      <c r="G39" s="502"/>
      <c r="H39" s="502"/>
      <c r="I39" s="502"/>
      <c r="J39" s="503"/>
      <c r="K39" s="33">
        <v>1729</v>
      </c>
      <c r="L39" s="517">
        <f>+L13-L37+L38</f>
        <v>4906172</v>
      </c>
      <c r="M39" s="518"/>
      <c r="N39" s="518"/>
      <c r="O39" s="518"/>
      <c r="P39" s="519"/>
      <c r="Q39" s="42" t="s">
        <v>3</v>
      </c>
    </row>
    <row r="40" spans="3:29" ht="27" customHeight="1">
      <c r="C40" s="520" t="s">
        <v>24</v>
      </c>
      <c r="D40" s="521"/>
      <c r="E40" s="521"/>
      <c r="F40" s="521"/>
      <c r="G40" s="521"/>
      <c r="H40" s="521"/>
      <c r="I40" s="521"/>
      <c r="J40" s="522"/>
      <c r="K40" s="25">
        <v>1432</v>
      </c>
      <c r="L40" s="506">
        <f>+L39/2</f>
        <v>2453086</v>
      </c>
      <c r="M40" s="506"/>
      <c r="N40" s="506"/>
      <c r="O40" s="506"/>
      <c r="P40" s="506"/>
      <c r="Q40" s="26" t="s">
        <v>71</v>
      </c>
      <c r="S40" s="268" t="s">
        <v>371</v>
      </c>
      <c r="T40" s="269"/>
    </row>
    <row r="41" spans="3:29" ht="27" customHeight="1" thickBot="1">
      <c r="C41" s="498" t="s">
        <v>10</v>
      </c>
      <c r="D41" s="499"/>
      <c r="E41" s="499"/>
      <c r="F41" s="499"/>
      <c r="G41" s="499"/>
      <c r="H41" s="499"/>
      <c r="I41" s="499"/>
      <c r="J41" s="505"/>
      <c r="K41" s="39">
        <v>1433</v>
      </c>
      <c r="L41" s="506"/>
      <c r="M41" s="506"/>
      <c r="N41" s="506"/>
      <c r="O41" s="506"/>
      <c r="P41" s="506"/>
      <c r="Q41" s="138" t="s">
        <v>71</v>
      </c>
    </row>
    <row r="42" spans="3:29" ht="41.45" customHeight="1" thickBot="1">
      <c r="C42" s="501" t="s">
        <v>227</v>
      </c>
      <c r="D42" s="502"/>
      <c r="E42" s="502"/>
      <c r="F42" s="502"/>
      <c r="G42" s="502"/>
      <c r="H42" s="502"/>
      <c r="I42" s="502"/>
      <c r="J42" s="502"/>
      <c r="K42" s="33">
        <v>1440</v>
      </c>
      <c r="L42" s="504">
        <f>+L39-L40-L41</f>
        <v>2453086</v>
      </c>
      <c r="M42" s="504"/>
      <c r="N42" s="504"/>
      <c r="O42" s="504"/>
      <c r="P42" s="504"/>
      <c r="Q42" s="42" t="s">
        <v>3</v>
      </c>
      <c r="V42" s="256">
        <f>+L42</f>
        <v>2453086</v>
      </c>
    </row>
    <row r="43" spans="3:29" ht="27" customHeight="1" thickBot="1">
      <c r="C43" s="507" t="s">
        <v>11</v>
      </c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9"/>
    </row>
    <row r="44" spans="3:29" ht="27" customHeight="1">
      <c r="C44" s="510" t="s">
        <v>12</v>
      </c>
      <c r="D44" s="511"/>
      <c r="E44" s="511"/>
      <c r="F44" s="511"/>
      <c r="G44" s="511"/>
      <c r="H44" s="511"/>
      <c r="I44" s="511"/>
      <c r="J44" s="512"/>
      <c r="K44" s="126">
        <v>1434</v>
      </c>
      <c r="L44" s="513"/>
      <c r="M44" s="513"/>
      <c r="N44" s="513"/>
      <c r="O44" s="513"/>
      <c r="P44" s="513"/>
      <c r="Q44" s="21" t="s">
        <v>2</v>
      </c>
    </row>
    <row r="45" spans="3:29" ht="40.700000000000003" customHeight="1" thickBot="1">
      <c r="C45" s="498" t="s">
        <v>13</v>
      </c>
      <c r="D45" s="499"/>
      <c r="E45" s="499"/>
      <c r="F45" s="499"/>
      <c r="G45" s="499"/>
      <c r="H45" s="499"/>
      <c r="I45" s="499"/>
      <c r="J45" s="499"/>
      <c r="K45" s="39">
        <v>1435</v>
      </c>
      <c r="L45" s="500"/>
      <c r="M45" s="500"/>
      <c r="N45" s="500"/>
      <c r="O45" s="500"/>
      <c r="P45" s="500"/>
      <c r="Q45" s="136" t="s">
        <v>2</v>
      </c>
      <c r="AC45" s="270"/>
    </row>
    <row r="46" spans="3:29" ht="27" customHeight="1" thickBot="1">
      <c r="C46" s="501" t="s">
        <v>14</v>
      </c>
      <c r="D46" s="502"/>
      <c r="E46" s="502"/>
      <c r="F46" s="502"/>
      <c r="G46" s="502"/>
      <c r="H46" s="502"/>
      <c r="I46" s="502"/>
      <c r="J46" s="503"/>
      <c r="K46" s="33">
        <v>1450</v>
      </c>
      <c r="L46" s="504"/>
      <c r="M46" s="504"/>
      <c r="N46" s="504"/>
      <c r="O46" s="504"/>
      <c r="P46" s="504"/>
      <c r="Q46" s="42" t="s">
        <v>3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W25"/>
  <sheetViews>
    <sheetView showGridLines="0" topLeftCell="A7" zoomScaleNormal="100" workbookViewId="0">
      <selection activeCell="L17" sqref="L17:P17"/>
    </sheetView>
  </sheetViews>
  <sheetFormatPr baseColWidth="10" defaultColWidth="11.5703125" defaultRowHeight="1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141" customWidth="1"/>
    <col min="18" max="18" width="6" style="20" customWidth="1"/>
    <col min="19" max="19" width="9.140625" style="34" customWidth="1"/>
    <col min="20" max="20" width="7" style="20" customWidth="1"/>
    <col min="21" max="21" width="24.42578125" style="20" customWidth="1"/>
    <col min="22" max="22" width="9" style="20" customWidth="1"/>
    <col min="23" max="25" width="4.5703125" style="20" customWidth="1"/>
    <col min="26" max="26" width="7.140625" style="20" customWidth="1"/>
    <col min="27" max="27" width="8.5703125" style="20" customWidth="1"/>
    <col min="28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6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6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6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6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6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6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6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6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6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6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6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6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6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6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6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6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6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6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6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6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6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6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6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6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6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6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6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6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6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6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6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6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6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6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6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6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6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6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6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6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6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6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6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6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6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6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6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6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6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6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6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6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6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6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6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6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6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6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6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6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6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6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6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3" ht="15.75" thickBot="1"/>
    <row r="2" spans="3:23">
      <c r="C2" s="543" t="s">
        <v>240</v>
      </c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3"/>
    </row>
    <row r="3" spans="3:23" ht="28.7" customHeight="1" thickBot="1">
      <c r="C3" s="564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6"/>
    </row>
    <row r="4" spans="3:23" ht="27" customHeight="1">
      <c r="C4" s="142" t="s">
        <v>241</v>
      </c>
      <c r="D4" s="28"/>
      <c r="E4" s="28"/>
      <c r="F4" s="28"/>
      <c r="G4" s="28"/>
      <c r="H4" s="28"/>
      <c r="I4" s="28"/>
      <c r="J4" s="28"/>
      <c r="K4" s="126">
        <v>1445</v>
      </c>
      <c r="L4" s="513">
        <v>20165832</v>
      </c>
      <c r="M4" s="513"/>
      <c r="N4" s="513"/>
      <c r="O4" s="513"/>
      <c r="P4" s="513"/>
      <c r="Q4" s="127" t="s">
        <v>2</v>
      </c>
      <c r="S4" s="34" t="s">
        <v>231</v>
      </c>
      <c r="V4" s="34"/>
      <c r="W4" s="34"/>
    </row>
    <row r="5" spans="3:23" ht="27" customHeight="1">
      <c r="C5" s="143" t="s">
        <v>242</v>
      </c>
      <c r="D5" s="30"/>
      <c r="E5" s="30"/>
      <c r="F5" s="30"/>
      <c r="G5" s="30"/>
      <c r="H5" s="30"/>
      <c r="I5" s="30"/>
      <c r="J5" s="30"/>
      <c r="K5" s="25">
        <v>1446</v>
      </c>
      <c r="L5" s="506"/>
      <c r="M5" s="506"/>
      <c r="N5" s="506"/>
      <c r="O5" s="506"/>
      <c r="P5" s="506"/>
      <c r="Q5" s="144" t="s">
        <v>71</v>
      </c>
      <c r="S5" s="34" t="s">
        <v>231</v>
      </c>
      <c r="V5" s="34"/>
    </row>
    <row r="6" spans="3:23" ht="27" customHeight="1">
      <c r="C6" s="143" t="s">
        <v>243</v>
      </c>
      <c r="D6" s="30"/>
      <c r="E6" s="30"/>
      <c r="F6" s="30"/>
      <c r="G6" s="30"/>
      <c r="H6" s="30"/>
      <c r="I6" s="30"/>
      <c r="J6" s="30"/>
      <c r="K6" s="25">
        <v>1374</v>
      </c>
      <c r="L6" s="506"/>
      <c r="M6" s="506"/>
      <c r="N6" s="506"/>
      <c r="O6" s="506"/>
      <c r="P6" s="506"/>
      <c r="Q6" s="145" t="s">
        <v>2</v>
      </c>
      <c r="S6" s="34" t="s">
        <v>244</v>
      </c>
    </row>
    <row r="7" spans="3:23" ht="27" customHeight="1">
      <c r="C7" s="146" t="s">
        <v>245</v>
      </c>
      <c r="D7" s="147"/>
      <c r="E7" s="147"/>
      <c r="F7" s="147"/>
      <c r="G7" s="147"/>
      <c r="H7" s="147"/>
      <c r="I7" s="147"/>
      <c r="J7" s="147"/>
      <c r="K7" s="45">
        <v>1375</v>
      </c>
      <c r="L7" s="567"/>
      <c r="M7" s="567"/>
      <c r="N7" s="567"/>
      <c r="O7" s="567"/>
      <c r="P7" s="567"/>
      <c r="Q7" s="148" t="s">
        <v>2</v>
      </c>
    </row>
    <row r="8" spans="3:23" ht="27" customHeight="1">
      <c r="C8" s="568" t="s">
        <v>246</v>
      </c>
      <c r="D8" s="569"/>
      <c r="E8" s="569"/>
      <c r="F8" s="569"/>
      <c r="G8" s="569"/>
      <c r="H8" s="569"/>
      <c r="I8" s="569"/>
      <c r="J8" s="570"/>
      <c r="K8" s="25">
        <v>1376</v>
      </c>
      <c r="L8" s="571"/>
      <c r="M8" s="571"/>
      <c r="N8" s="571"/>
      <c r="O8" s="571"/>
      <c r="P8" s="571"/>
      <c r="Q8" s="149" t="s">
        <v>71</v>
      </c>
    </row>
    <row r="9" spans="3:23" ht="27" customHeight="1">
      <c r="C9" s="572" t="s">
        <v>247</v>
      </c>
      <c r="D9" s="573"/>
      <c r="E9" s="573"/>
      <c r="F9" s="573"/>
      <c r="G9" s="573"/>
      <c r="H9" s="573"/>
      <c r="I9" s="573"/>
      <c r="J9" s="574"/>
      <c r="K9" s="45">
        <v>1705</v>
      </c>
      <c r="L9" s="567">
        <f>+'R17 at2022 observada'!L42:P42</f>
        <v>2453086</v>
      </c>
      <c r="M9" s="567"/>
      <c r="N9" s="567"/>
      <c r="O9" s="567"/>
      <c r="P9" s="567"/>
      <c r="Q9" s="148" t="s">
        <v>2</v>
      </c>
      <c r="S9" s="34" t="s">
        <v>248</v>
      </c>
      <c r="U9" s="20" t="s">
        <v>249</v>
      </c>
    </row>
    <row r="10" spans="3:23" ht="27" customHeight="1">
      <c r="C10" s="568" t="s">
        <v>14</v>
      </c>
      <c r="D10" s="569"/>
      <c r="E10" s="569"/>
      <c r="F10" s="569"/>
      <c r="G10" s="569"/>
      <c r="H10" s="569"/>
      <c r="I10" s="569"/>
      <c r="J10" s="570"/>
      <c r="K10" s="25">
        <v>1706</v>
      </c>
      <c r="L10" s="571"/>
      <c r="M10" s="571"/>
      <c r="N10" s="571"/>
      <c r="O10" s="571"/>
      <c r="P10" s="571"/>
      <c r="Q10" s="149" t="s">
        <v>71</v>
      </c>
      <c r="S10" s="34" t="s">
        <v>268</v>
      </c>
    </row>
    <row r="11" spans="3:23" ht="27" customHeight="1">
      <c r="C11" s="143" t="s">
        <v>221</v>
      </c>
      <c r="D11" s="30"/>
      <c r="E11" s="30"/>
      <c r="F11" s="30"/>
      <c r="G11" s="30"/>
      <c r="H11" s="30"/>
      <c r="I11" s="30"/>
      <c r="J11" s="30"/>
      <c r="K11" s="25">
        <v>1707</v>
      </c>
      <c r="L11" s="506"/>
      <c r="M11" s="506"/>
      <c r="N11" s="506"/>
      <c r="O11" s="506"/>
      <c r="P11" s="506"/>
      <c r="Q11" s="145" t="s">
        <v>2</v>
      </c>
      <c r="S11" s="34" t="s">
        <v>250</v>
      </c>
    </row>
    <row r="12" spans="3:23" ht="27" customHeight="1">
      <c r="C12" s="533" t="s">
        <v>17</v>
      </c>
      <c r="D12" s="534"/>
      <c r="E12" s="534"/>
      <c r="F12" s="534"/>
      <c r="G12" s="534"/>
      <c r="H12" s="534"/>
      <c r="I12" s="534"/>
      <c r="J12" s="534"/>
      <c r="K12" s="22">
        <v>1377</v>
      </c>
      <c r="L12" s="537"/>
      <c r="M12" s="537"/>
      <c r="N12" s="537"/>
      <c r="O12" s="537"/>
      <c r="P12" s="537"/>
      <c r="Q12" s="36" t="s">
        <v>2</v>
      </c>
    </row>
    <row r="13" spans="3:23" ht="27" customHeight="1">
      <c r="C13" s="527" t="s">
        <v>18</v>
      </c>
      <c r="D13" s="560"/>
      <c r="E13" s="560"/>
      <c r="F13" s="560"/>
      <c r="G13" s="560"/>
      <c r="H13" s="560"/>
      <c r="I13" s="560"/>
      <c r="J13" s="561"/>
      <c r="K13" s="22">
        <v>1378</v>
      </c>
      <c r="L13" s="537"/>
      <c r="M13" s="537"/>
      <c r="N13" s="537"/>
      <c r="O13" s="537"/>
      <c r="P13" s="537"/>
      <c r="Q13" s="35" t="s">
        <v>71</v>
      </c>
    </row>
    <row r="14" spans="3:23" ht="27" customHeight="1">
      <c r="C14" s="527" t="s">
        <v>19</v>
      </c>
      <c r="D14" s="560"/>
      <c r="E14" s="560"/>
      <c r="F14" s="560"/>
      <c r="G14" s="560"/>
      <c r="H14" s="560"/>
      <c r="I14" s="560"/>
      <c r="J14" s="561"/>
      <c r="K14" s="22">
        <v>1726</v>
      </c>
      <c r="L14" s="537"/>
      <c r="M14" s="537"/>
      <c r="N14" s="537"/>
      <c r="O14" s="537"/>
      <c r="P14" s="537"/>
      <c r="Q14" s="36" t="s">
        <v>2</v>
      </c>
    </row>
    <row r="15" spans="3:23" ht="27" customHeight="1">
      <c r="C15" s="533" t="s">
        <v>20</v>
      </c>
      <c r="D15" s="534"/>
      <c r="E15" s="534"/>
      <c r="F15" s="534"/>
      <c r="G15" s="534"/>
      <c r="H15" s="534"/>
      <c r="I15" s="534"/>
      <c r="J15" s="534"/>
      <c r="K15" s="22">
        <v>1591</v>
      </c>
      <c r="L15" s="537"/>
      <c r="M15" s="537"/>
      <c r="N15" s="537"/>
      <c r="O15" s="537"/>
      <c r="P15" s="537"/>
      <c r="Q15" s="35" t="s">
        <v>71</v>
      </c>
    </row>
    <row r="16" spans="3:23" ht="27" customHeight="1">
      <c r="C16" s="533" t="s">
        <v>251</v>
      </c>
      <c r="D16" s="534"/>
      <c r="E16" s="534"/>
      <c r="F16" s="534"/>
      <c r="G16" s="534"/>
      <c r="H16" s="534"/>
      <c r="I16" s="534"/>
      <c r="J16" s="535"/>
      <c r="K16" s="22">
        <v>1479</v>
      </c>
      <c r="L16" s="559">
        <f>+'retiros at2022 '!H22</f>
        <v>2192863.1888529928</v>
      </c>
      <c r="M16" s="559"/>
      <c r="N16" s="559"/>
      <c r="O16" s="559"/>
      <c r="P16" s="559"/>
      <c r="Q16" s="35" t="s">
        <v>71</v>
      </c>
    </row>
    <row r="17" spans="3:21" ht="27" customHeight="1">
      <c r="C17" s="533" t="s">
        <v>252</v>
      </c>
      <c r="D17" s="534"/>
      <c r="E17" s="534"/>
      <c r="F17" s="534"/>
      <c r="G17" s="534"/>
      <c r="H17" s="534"/>
      <c r="I17" s="534"/>
      <c r="J17" s="534"/>
      <c r="K17" s="22">
        <v>1708</v>
      </c>
      <c r="L17" s="537">
        <f>+'R17 at2022 observada'!L38:P38</f>
        <v>0</v>
      </c>
      <c r="M17" s="537"/>
      <c r="N17" s="537"/>
      <c r="O17" s="537"/>
      <c r="P17" s="537"/>
      <c r="Q17" s="35" t="s">
        <v>71</v>
      </c>
    </row>
    <row r="18" spans="3:21" ht="27" customHeight="1">
      <c r="C18" s="533" t="s">
        <v>253</v>
      </c>
      <c r="D18" s="534"/>
      <c r="E18" s="534"/>
      <c r="F18" s="534"/>
      <c r="G18" s="534"/>
      <c r="H18" s="534"/>
      <c r="I18" s="534"/>
      <c r="J18" s="534"/>
      <c r="K18" s="22">
        <v>1709</v>
      </c>
      <c r="L18" s="537"/>
      <c r="M18" s="537"/>
      <c r="N18" s="537"/>
      <c r="O18" s="537"/>
      <c r="P18" s="537"/>
      <c r="Q18" s="35" t="s">
        <v>71</v>
      </c>
    </row>
    <row r="19" spans="3:21" ht="27" customHeight="1">
      <c r="C19" s="527" t="s">
        <v>23</v>
      </c>
      <c r="D19" s="560"/>
      <c r="E19" s="560"/>
      <c r="F19" s="560"/>
      <c r="G19" s="560"/>
      <c r="H19" s="560"/>
      <c r="I19" s="560"/>
      <c r="J19" s="561"/>
      <c r="K19" s="22">
        <v>1379</v>
      </c>
      <c r="L19" s="537"/>
      <c r="M19" s="537"/>
      <c r="N19" s="537"/>
      <c r="O19" s="537"/>
      <c r="P19" s="537"/>
      <c r="Q19" s="35" t="s">
        <v>71</v>
      </c>
    </row>
    <row r="20" spans="3:21" ht="27" customHeight="1">
      <c r="C20" s="150" t="s">
        <v>24</v>
      </c>
      <c r="D20" s="29"/>
      <c r="E20" s="29"/>
      <c r="F20" s="29"/>
      <c r="G20" s="29"/>
      <c r="H20" s="29"/>
      <c r="I20" s="29"/>
      <c r="J20" s="29"/>
      <c r="K20" s="22">
        <v>1710</v>
      </c>
      <c r="L20" s="537">
        <f>+'R17 at2022 observada'!V42</f>
        <v>2453086</v>
      </c>
      <c r="M20" s="537"/>
      <c r="N20" s="537"/>
      <c r="O20" s="537"/>
      <c r="P20" s="537"/>
      <c r="Q20" s="36" t="s">
        <v>2</v>
      </c>
    </row>
    <row r="21" spans="3:21" ht="27" customHeight="1">
      <c r="C21" s="527" t="s">
        <v>254</v>
      </c>
      <c r="D21" s="560"/>
      <c r="E21" s="560"/>
      <c r="F21" s="560"/>
      <c r="G21" s="560"/>
      <c r="H21" s="560"/>
      <c r="I21" s="560"/>
      <c r="J21" s="561"/>
      <c r="K21" s="22">
        <v>1711</v>
      </c>
      <c r="L21" s="537"/>
      <c r="M21" s="537"/>
      <c r="N21" s="537"/>
      <c r="O21" s="537"/>
      <c r="P21" s="537"/>
      <c r="Q21" s="36" t="s">
        <v>2</v>
      </c>
    </row>
    <row r="22" spans="3:21" ht="27" customHeight="1">
      <c r="C22" s="135" t="s">
        <v>25</v>
      </c>
      <c r="D22" s="29"/>
      <c r="E22" s="29"/>
      <c r="F22" s="29"/>
      <c r="G22" s="29"/>
      <c r="H22" s="29"/>
      <c r="I22" s="29"/>
      <c r="J22" s="29"/>
      <c r="K22" s="22">
        <v>1380</v>
      </c>
      <c r="L22" s="537"/>
      <c r="M22" s="537"/>
      <c r="N22" s="537"/>
      <c r="O22" s="537"/>
      <c r="P22" s="537"/>
      <c r="Q22" s="36" t="s">
        <v>2</v>
      </c>
    </row>
    <row r="23" spans="3:21" ht="27" customHeight="1" thickBot="1">
      <c r="C23" s="151" t="s">
        <v>26</v>
      </c>
      <c r="D23" s="31"/>
      <c r="E23" s="31"/>
      <c r="F23" s="31"/>
      <c r="G23" s="31"/>
      <c r="H23" s="31"/>
      <c r="I23" s="31"/>
      <c r="J23" s="31"/>
      <c r="K23" s="39">
        <v>1381</v>
      </c>
      <c r="L23" s="500"/>
      <c r="M23" s="500"/>
      <c r="N23" s="500"/>
      <c r="O23" s="500"/>
      <c r="P23" s="500"/>
      <c r="Q23" s="40" t="s">
        <v>71</v>
      </c>
    </row>
    <row r="24" spans="3:21" ht="27" customHeight="1" thickBot="1">
      <c r="C24" s="556" t="s">
        <v>229</v>
      </c>
      <c r="D24" s="557"/>
      <c r="E24" s="557"/>
      <c r="F24" s="557"/>
      <c r="G24" s="557"/>
      <c r="H24" s="557"/>
      <c r="I24" s="557"/>
      <c r="J24" s="558"/>
      <c r="K24" s="33">
        <v>1545</v>
      </c>
      <c r="L24" s="504">
        <f>+L4-L5+L6+L7-L8+L9-L10+L11+L12-L13+L14-L15-L16-L17-L18-L19+L20+L21+L22-L23</f>
        <v>22879140.811147008</v>
      </c>
      <c r="M24" s="504"/>
      <c r="N24" s="504"/>
      <c r="O24" s="504"/>
      <c r="P24" s="504"/>
      <c r="Q24" s="152" t="s">
        <v>3</v>
      </c>
      <c r="U24" s="245">
        <f>+L24</f>
        <v>22879140.811147008</v>
      </c>
    </row>
    <row r="25" spans="3:21" ht="27" customHeight="1" thickBot="1">
      <c r="C25" s="556" t="s">
        <v>232</v>
      </c>
      <c r="D25" s="557"/>
      <c r="E25" s="557"/>
      <c r="F25" s="557"/>
      <c r="G25" s="557"/>
      <c r="H25" s="557"/>
      <c r="I25" s="557"/>
      <c r="J25" s="558"/>
      <c r="K25" s="33">
        <v>1546</v>
      </c>
      <c r="L25" s="504"/>
      <c r="M25" s="504"/>
      <c r="N25" s="504"/>
      <c r="O25" s="504"/>
      <c r="P25" s="504"/>
      <c r="Q25" s="152" t="s">
        <v>3</v>
      </c>
      <c r="U25" s="245">
        <f>+L25</f>
        <v>0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U13"/>
  <sheetViews>
    <sheetView showGridLines="0" zoomScaleNormal="100" workbookViewId="0">
      <selection activeCell="L9" sqref="L9:P9"/>
    </sheetView>
  </sheetViews>
  <sheetFormatPr baseColWidth="10" defaultColWidth="11.5703125" defaultRowHeight="14.2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20" customWidth="1"/>
    <col min="18" max="18" width="4.85546875" style="20" customWidth="1"/>
    <col min="19" max="19" width="9.140625" style="20" customWidth="1"/>
    <col min="20" max="20" width="7" style="20" customWidth="1"/>
    <col min="21" max="21" width="14.140625" style="20" bestFit="1" customWidth="1"/>
    <col min="22" max="22" width="9" style="20" customWidth="1"/>
    <col min="23" max="25" width="4.5703125" style="20" customWidth="1"/>
    <col min="26" max="26" width="7.140625" style="20" customWidth="1"/>
    <col min="27" max="27" width="8.5703125" style="20" customWidth="1"/>
    <col min="28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4.85546875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4.85546875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4.85546875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4.85546875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4.85546875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4.85546875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4.85546875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4.85546875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4.85546875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4.85546875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4.85546875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4.85546875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4.85546875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4.85546875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4.85546875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4.85546875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4.85546875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4.85546875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4.85546875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4.85546875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4.85546875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4.85546875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4.85546875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4.85546875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4.85546875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4.85546875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4.85546875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4.85546875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4.85546875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4.85546875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4.85546875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4.85546875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4.85546875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4.85546875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4.85546875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4.85546875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4.85546875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4.85546875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4.85546875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4.85546875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4.85546875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4.85546875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4.85546875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4.85546875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4.85546875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4.85546875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4.85546875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4.85546875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4.85546875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4.85546875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4.85546875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4.85546875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4.85546875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4.85546875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4.85546875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4.85546875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4.85546875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4.85546875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4.85546875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4.85546875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4.85546875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4.85546875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4.85546875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1" ht="15" thickBot="1"/>
    <row r="2" spans="3:21">
      <c r="C2" s="582" t="s">
        <v>228</v>
      </c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3"/>
    </row>
    <row r="3" spans="3:21" ht="15" thickBot="1">
      <c r="C3" s="564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6"/>
    </row>
    <row r="4" spans="3:21" ht="27" customHeight="1">
      <c r="C4" s="552" t="s">
        <v>229</v>
      </c>
      <c r="D4" s="553"/>
      <c r="E4" s="553"/>
      <c r="F4" s="553"/>
      <c r="G4" s="553"/>
      <c r="H4" s="553"/>
      <c r="I4" s="553"/>
      <c r="J4" s="583"/>
      <c r="K4" s="126">
        <v>1703</v>
      </c>
      <c r="L4" s="513">
        <f>+'R19 at2022 observada'!U24</f>
        <v>22879140.811147008</v>
      </c>
      <c r="M4" s="513"/>
      <c r="N4" s="513"/>
      <c r="O4" s="513"/>
      <c r="P4" s="513"/>
      <c r="Q4" s="21" t="s">
        <v>2</v>
      </c>
      <c r="S4" s="34" t="s">
        <v>230</v>
      </c>
      <c r="U4" s="34"/>
    </row>
    <row r="5" spans="3:21" ht="27" customHeight="1">
      <c r="C5" s="541" t="s">
        <v>232</v>
      </c>
      <c r="D5" s="542"/>
      <c r="E5" s="542"/>
      <c r="F5" s="542"/>
      <c r="G5" s="542"/>
      <c r="H5" s="542"/>
      <c r="I5" s="542"/>
      <c r="J5" s="584"/>
      <c r="K5" s="22">
        <v>1719</v>
      </c>
      <c r="L5" s="537"/>
      <c r="M5" s="537"/>
      <c r="N5" s="537"/>
      <c r="O5" s="537"/>
      <c r="P5" s="537"/>
      <c r="Q5" s="24" t="s">
        <v>71</v>
      </c>
      <c r="S5" s="34" t="s">
        <v>233</v>
      </c>
      <c r="U5" s="34"/>
    </row>
    <row r="6" spans="3:21" ht="27" customHeight="1">
      <c r="C6" s="533" t="s">
        <v>234</v>
      </c>
      <c r="D6" s="534"/>
      <c r="E6" s="534"/>
      <c r="F6" s="534"/>
      <c r="G6" s="534"/>
      <c r="H6" s="534"/>
      <c r="I6" s="534"/>
      <c r="J6" s="535"/>
      <c r="K6" s="22">
        <v>1492</v>
      </c>
      <c r="L6" s="537"/>
      <c r="M6" s="537"/>
      <c r="N6" s="537"/>
      <c r="O6" s="537"/>
      <c r="P6" s="537"/>
      <c r="Q6" s="23" t="s">
        <v>2</v>
      </c>
    </row>
    <row r="7" spans="3:21" ht="27" customHeight="1">
      <c r="C7" s="533" t="s">
        <v>235</v>
      </c>
      <c r="D7" s="575"/>
      <c r="E7" s="575"/>
      <c r="F7" s="575"/>
      <c r="G7" s="575"/>
      <c r="H7" s="575"/>
      <c r="I7" s="575"/>
      <c r="J7" s="576"/>
      <c r="K7" s="22">
        <v>1704</v>
      </c>
      <c r="L7" s="577">
        <f>+'retiros at2022 '!H22</f>
        <v>2192863.1888529928</v>
      </c>
      <c r="M7" s="577"/>
      <c r="N7" s="577"/>
      <c r="O7" s="577"/>
      <c r="P7" s="577"/>
      <c r="Q7" s="23" t="s">
        <v>2</v>
      </c>
    </row>
    <row r="8" spans="3:21" ht="27" customHeight="1">
      <c r="C8" s="578" t="s">
        <v>15</v>
      </c>
      <c r="D8" s="579"/>
      <c r="E8" s="579"/>
      <c r="F8" s="579"/>
      <c r="G8" s="579"/>
      <c r="H8" s="579"/>
      <c r="I8" s="579"/>
      <c r="J8" s="580"/>
      <c r="K8" s="37">
        <v>1720</v>
      </c>
      <c r="L8" s="581">
        <f>+L4-L5+L6+L7</f>
        <v>25072004</v>
      </c>
      <c r="M8" s="581"/>
      <c r="N8" s="581"/>
      <c r="O8" s="581"/>
      <c r="P8" s="581"/>
      <c r="Q8" s="27" t="s">
        <v>3</v>
      </c>
    </row>
    <row r="9" spans="3:21" ht="27" customHeight="1">
      <c r="C9" s="533" t="s">
        <v>236</v>
      </c>
      <c r="D9" s="534"/>
      <c r="E9" s="534"/>
      <c r="F9" s="534"/>
      <c r="G9" s="534"/>
      <c r="H9" s="534"/>
      <c r="I9" s="534"/>
      <c r="J9" s="535"/>
      <c r="K9" s="22">
        <v>1493</v>
      </c>
      <c r="L9" s="537">
        <v>10026068</v>
      </c>
      <c r="M9" s="537"/>
      <c r="N9" s="537"/>
      <c r="O9" s="537"/>
      <c r="P9" s="537"/>
      <c r="Q9" s="24" t="s">
        <v>71</v>
      </c>
    </row>
    <row r="10" spans="3:21" ht="27" customHeight="1">
      <c r="C10" s="533" t="s">
        <v>237</v>
      </c>
      <c r="D10" s="534"/>
      <c r="E10" s="534"/>
      <c r="F10" s="534"/>
      <c r="G10" s="534"/>
      <c r="H10" s="534"/>
      <c r="I10" s="534"/>
      <c r="J10" s="535"/>
      <c r="K10" s="22">
        <v>1494</v>
      </c>
      <c r="L10" s="537">
        <v>3000000</v>
      </c>
      <c r="M10" s="537"/>
      <c r="N10" s="537"/>
      <c r="O10" s="537"/>
      <c r="P10" s="537"/>
      <c r="Q10" s="24" t="s">
        <v>71</v>
      </c>
    </row>
    <row r="11" spans="3:21" ht="27" customHeight="1">
      <c r="C11" s="533" t="s">
        <v>16</v>
      </c>
      <c r="D11" s="534"/>
      <c r="E11" s="534"/>
      <c r="F11" s="534"/>
      <c r="G11" s="534"/>
      <c r="H11" s="534"/>
      <c r="I11" s="534"/>
      <c r="J11" s="534"/>
      <c r="K11" s="22">
        <v>1725</v>
      </c>
      <c r="L11" s="537"/>
      <c r="M11" s="537"/>
      <c r="N11" s="537"/>
      <c r="O11" s="537"/>
      <c r="P11" s="537"/>
      <c r="Q11" s="24" t="s">
        <v>71</v>
      </c>
    </row>
    <row r="12" spans="3:21" ht="27" customHeight="1" thickBot="1">
      <c r="C12" s="498" t="s">
        <v>238</v>
      </c>
      <c r="D12" s="499"/>
      <c r="E12" s="499"/>
      <c r="F12" s="499"/>
      <c r="G12" s="499"/>
      <c r="H12" s="499"/>
      <c r="I12" s="499"/>
      <c r="J12" s="499"/>
      <c r="K12" s="32">
        <v>1727</v>
      </c>
      <c r="L12" s="500"/>
      <c r="M12" s="500"/>
      <c r="N12" s="500"/>
      <c r="O12" s="500"/>
      <c r="P12" s="500"/>
      <c r="Q12" s="41" t="s">
        <v>71</v>
      </c>
    </row>
    <row r="13" spans="3:21" ht="27" customHeight="1" thickBot="1">
      <c r="C13" s="501" t="s">
        <v>239</v>
      </c>
      <c r="D13" s="502"/>
      <c r="E13" s="502"/>
      <c r="F13" s="502"/>
      <c r="G13" s="502"/>
      <c r="H13" s="502"/>
      <c r="I13" s="502"/>
      <c r="J13" s="503"/>
      <c r="K13" s="33">
        <v>1500</v>
      </c>
      <c r="L13" s="504">
        <f>+L8-L9-L10-L11-L12</f>
        <v>12045936</v>
      </c>
      <c r="M13" s="504"/>
      <c r="N13" s="504"/>
      <c r="O13" s="504"/>
      <c r="P13" s="504"/>
      <c r="Q13" s="42" t="s">
        <v>3</v>
      </c>
      <c r="U13" s="256">
        <f>+L13</f>
        <v>12045936</v>
      </c>
    </row>
  </sheetData>
  <mergeCells count="21">
    <mergeCell ref="C6:J6"/>
    <mergeCell ref="L6:P6"/>
    <mergeCell ref="C2:Q3"/>
    <mergeCell ref="C4:J4"/>
    <mergeCell ref="L4:P4"/>
    <mergeCell ref="C5:J5"/>
    <mergeCell ref="L5:P5"/>
    <mergeCell ref="C7:J7"/>
    <mergeCell ref="L7:P7"/>
    <mergeCell ref="C8:J8"/>
    <mergeCell ref="L8:P8"/>
    <mergeCell ref="C9:J9"/>
    <mergeCell ref="L9:P9"/>
    <mergeCell ref="C13:J13"/>
    <mergeCell ref="L13:P13"/>
    <mergeCell ref="C10:J10"/>
    <mergeCell ref="L10:P10"/>
    <mergeCell ref="C11:J11"/>
    <mergeCell ref="L11:P11"/>
    <mergeCell ref="C12:J12"/>
    <mergeCell ref="L12:P12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M127"/>
  <sheetViews>
    <sheetView topLeftCell="A7" zoomScale="53" zoomScaleNormal="53" workbookViewId="0">
      <pane ySplit="9" topLeftCell="A28" activePane="bottomLeft" state="frozen"/>
      <selection activeCell="A7" sqref="A7"/>
      <selection pane="bottomLeft" activeCell="H119" sqref="H119"/>
    </sheetView>
  </sheetViews>
  <sheetFormatPr baseColWidth="10" defaultRowHeight="15"/>
  <cols>
    <col min="1" max="1" width="7" customWidth="1"/>
    <col min="2" max="2" width="81.85546875" customWidth="1"/>
    <col min="3" max="3" width="17.28515625" customWidth="1"/>
    <col min="4" max="5" width="12.140625" customWidth="1"/>
    <col min="6" max="6" width="22.85546875" customWidth="1"/>
    <col min="7" max="7" width="19" bestFit="1" customWidth="1"/>
    <col min="8" max="8" width="29.140625" customWidth="1"/>
    <col min="9" max="9" width="12.7109375" hidden="1" customWidth="1"/>
    <col min="10" max="10" width="17.85546875" hidden="1" customWidth="1"/>
    <col min="11" max="11" width="12.7109375" hidden="1" customWidth="1"/>
    <col min="12" max="12" width="13.42578125" hidden="1" customWidth="1"/>
    <col min="13" max="13" width="15" customWidth="1"/>
    <col min="14" max="14" width="15.42578125" hidden="1" customWidth="1"/>
    <col min="15" max="15" width="12.7109375" hidden="1" customWidth="1"/>
    <col min="16" max="17" width="11.42578125" hidden="1" customWidth="1"/>
    <col min="18" max="18" width="15.42578125" hidden="1" customWidth="1"/>
    <col min="19" max="19" width="14.5703125" style="92" hidden="1" customWidth="1"/>
    <col min="20" max="20" width="11.42578125" style="92" customWidth="1"/>
    <col min="21" max="21" width="16.28515625" style="92" customWidth="1"/>
    <col min="22" max="22" width="13.140625" style="92" customWidth="1"/>
    <col min="23" max="23" width="17.42578125" style="92" bestFit="1" customWidth="1"/>
    <col min="24" max="24" width="12" customWidth="1"/>
    <col min="25" max="25" width="14.42578125" bestFit="1" customWidth="1"/>
    <col min="26" max="26" width="13.42578125" hidden="1" customWidth="1"/>
    <col min="27" max="27" width="20.5703125" hidden="1" customWidth="1"/>
    <col min="28" max="28" width="12" hidden="1" customWidth="1"/>
    <col min="29" max="29" width="0" hidden="1" customWidth="1"/>
    <col min="30" max="30" width="14.85546875" hidden="1" customWidth="1"/>
    <col min="31" max="32" width="14.140625" hidden="1" customWidth="1"/>
    <col min="33" max="34" width="15.42578125" hidden="1" customWidth="1"/>
    <col min="35" max="35" width="17.140625" hidden="1" customWidth="1"/>
    <col min="36" max="36" width="17.7109375" style="5" bestFit="1" customWidth="1"/>
    <col min="37" max="37" width="12.7109375" bestFit="1" customWidth="1"/>
    <col min="38" max="38" width="15.42578125" customWidth="1"/>
  </cols>
  <sheetData>
    <row r="2" spans="1:39">
      <c r="B2" s="3" t="s">
        <v>51</v>
      </c>
      <c r="C2" s="3"/>
      <c r="D2" s="3"/>
      <c r="E2" s="3"/>
      <c r="F2" s="3" t="s">
        <v>52</v>
      </c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106"/>
      <c r="T2" s="106"/>
      <c r="U2" s="106"/>
      <c r="V2" s="106"/>
      <c r="W2" s="106"/>
      <c r="X2" s="4"/>
      <c r="Y2" s="4"/>
      <c r="Z2" s="4"/>
      <c r="AA2" s="4"/>
      <c r="AB2" s="4"/>
      <c r="AC2" s="4"/>
      <c r="AD2" s="4"/>
      <c r="AE2" s="4"/>
      <c r="AF2" s="4"/>
      <c r="AI2" s="4"/>
      <c r="AJ2" s="4"/>
    </row>
    <row r="7" spans="1:39" ht="19.5" thickBot="1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271"/>
      <c r="T7" s="271"/>
      <c r="U7" s="271"/>
      <c r="V7" s="271"/>
      <c r="W7" s="27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9" ht="19.5" thickBot="1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603" t="s">
        <v>53</v>
      </c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4"/>
      <c r="AE8" s="604"/>
      <c r="AF8" s="604"/>
      <c r="AG8" s="605"/>
      <c r="AH8" s="215"/>
      <c r="AI8" s="216"/>
    </row>
    <row r="9" spans="1:39" ht="19.5" thickBot="1">
      <c r="A9" s="91"/>
      <c r="B9" s="91"/>
      <c r="C9" s="91"/>
      <c r="D9" s="91"/>
      <c r="E9" s="91"/>
      <c r="F9" s="91"/>
      <c r="G9" s="272"/>
      <c r="H9" s="272"/>
      <c r="I9" s="272"/>
      <c r="J9" s="272"/>
      <c r="K9" s="272"/>
      <c r="L9" s="272"/>
      <c r="M9" s="272"/>
      <c r="N9" s="272"/>
      <c r="O9" s="272"/>
      <c r="P9" s="91"/>
      <c r="Q9" s="91"/>
      <c r="R9" s="91"/>
      <c r="S9" s="585" t="s">
        <v>170</v>
      </c>
      <c r="T9" s="606"/>
      <c r="U9" s="606"/>
      <c r="V9" s="606"/>
      <c r="W9" s="606"/>
      <c r="X9" s="606"/>
      <c r="Y9" s="606"/>
      <c r="Z9" s="606"/>
      <c r="AA9" s="606"/>
      <c r="AB9" s="586"/>
      <c r="AC9" s="607" t="s">
        <v>171</v>
      </c>
      <c r="AD9" s="608"/>
      <c r="AE9" s="608"/>
      <c r="AF9" s="608"/>
      <c r="AG9" s="609"/>
      <c r="AH9" s="249"/>
      <c r="AI9" s="610" t="s">
        <v>29</v>
      </c>
    </row>
    <row r="10" spans="1:39" ht="19.5" thickBot="1">
      <c r="A10" s="91"/>
      <c r="B10" s="91"/>
      <c r="C10" s="91"/>
      <c r="D10" s="91"/>
      <c r="E10" s="91"/>
      <c r="F10" s="91"/>
      <c r="G10" s="272"/>
      <c r="H10" s="272"/>
      <c r="I10" s="272"/>
      <c r="J10" s="272"/>
      <c r="K10" s="272"/>
      <c r="L10" s="272"/>
      <c r="M10" s="272"/>
      <c r="N10" s="272"/>
      <c r="O10" s="272"/>
      <c r="P10" s="91"/>
      <c r="Q10" s="91"/>
      <c r="R10" s="91"/>
      <c r="S10" s="129"/>
      <c r="T10" s="273"/>
      <c r="U10" s="274"/>
      <c r="V10" s="275" t="s">
        <v>173</v>
      </c>
      <c r="W10" s="275">
        <v>0.111111</v>
      </c>
      <c r="X10" s="267"/>
      <c r="Y10" s="267"/>
      <c r="Z10" s="129" t="s">
        <v>173</v>
      </c>
      <c r="AA10" s="276">
        <f>+W10</f>
        <v>0.111111</v>
      </c>
      <c r="AB10" s="277"/>
      <c r="AC10" s="278" t="s">
        <v>169</v>
      </c>
      <c r="AD10" s="279" t="e">
        <f>+AD33/AI33</f>
        <v>#REF!</v>
      </c>
      <c r="AE10" s="280" t="s">
        <v>173</v>
      </c>
      <c r="AF10" s="281">
        <v>0</v>
      </c>
      <c r="AG10" s="282"/>
      <c r="AH10" s="248"/>
      <c r="AI10" s="611"/>
    </row>
    <row r="11" spans="1:39" ht="26.25" customHeight="1" thickBot="1">
      <c r="A11" s="91"/>
      <c r="B11" s="613" t="s">
        <v>7</v>
      </c>
      <c r="C11" s="616" t="s">
        <v>54</v>
      </c>
      <c r="D11" s="617"/>
      <c r="E11" s="618"/>
      <c r="F11" s="613" t="s">
        <v>55</v>
      </c>
      <c r="G11" s="613" t="s">
        <v>27</v>
      </c>
      <c r="H11" s="607" t="s">
        <v>28</v>
      </c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283"/>
      <c r="T11" s="625" t="s">
        <v>167</v>
      </c>
      <c r="U11" s="626"/>
      <c r="V11" s="625" t="s">
        <v>167</v>
      </c>
      <c r="W11" s="626"/>
      <c r="X11" s="585" t="s">
        <v>168</v>
      </c>
      <c r="Y11" s="586"/>
      <c r="Z11" s="587" t="s">
        <v>269</v>
      </c>
      <c r="AA11" s="588"/>
      <c r="AB11" s="284" t="s">
        <v>172</v>
      </c>
      <c r="AC11" s="589" t="s">
        <v>167</v>
      </c>
      <c r="AD11" s="590"/>
      <c r="AE11" s="591" t="s">
        <v>167</v>
      </c>
      <c r="AF11" s="592"/>
      <c r="AG11" s="282" t="s">
        <v>172</v>
      </c>
      <c r="AH11" s="214"/>
      <c r="AI11" s="611"/>
    </row>
    <row r="12" spans="1:39" ht="26.25" customHeight="1" thickBot="1">
      <c r="A12" s="91"/>
      <c r="B12" s="614"/>
      <c r="C12" s="619"/>
      <c r="D12" s="620"/>
      <c r="E12" s="621"/>
      <c r="F12" s="614"/>
      <c r="G12" s="614"/>
      <c r="H12" s="104"/>
      <c r="I12" s="105"/>
      <c r="J12" s="105"/>
      <c r="K12" s="105"/>
      <c r="L12" s="105"/>
      <c r="M12" s="105"/>
      <c r="N12" s="105"/>
      <c r="O12" s="105"/>
      <c r="P12" s="105"/>
      <c r="Q12" s="105"/>
      <c r="R12" s="129"/>
      <c r="S12" s="283"/>
      <c r="T12" s="625" t="s">
        <v>166</v>
      </c>
      <c r="U12" s="626"/>
      <c r="V12" s="625" t="s">
        <v>270</v>
      </c>
      <c r="W12" s="626"/>
      <c r="X12" s="627" t="s">
        <v>271</v>
      </c>
      <c r="Y12" s="628"/>
      <c r="Z12" s="285" t="s">
        <v>272</v>
      </c>
      <c r="AA12" s="286"/>
      <c r="AB12" s="287" t="s">
        <v>44</v>
      </c>
      <c r="AC12" s="627" t="s">
        <v>271</v>
      </c>
      <c r="AD12" s="628"/>
      <c r="AE12" s="629" t="s">
        <v>273</v>
      </c>
      <c r="AF12" s="630"/>
      <c r="AG12" s="288" t="s">
        <v>44</v>
      </c>
      <c r="AH12" s="214"/>
      <c r="AI12" s="611"/>
    </row>
    <row r="13" spans="1:39" ht="27.75" customHeight="1" thickBot="1">
      <c r="A13" s="91"/>
      <c r="B13" s="614"/>
      <c r="C13" s="619"/>
      <c r="D13" s="620"/>
      <c r="E13" s="621"/>
      <c r="F13" s="614"/>
      <c r="G13" s="614"/>
      <c r="H13" s="593" t="s">
        <v>56</v>
      </c>
      <c r="I13" s="594"/>
      <c r="J13" s="594"/>
      <c r="K13" s="594"/>
      <c r="L13" s="594"/>
      <c r="M13" s="594"/>
      <c r="N13" s="594"/>
      <c r="O13" s="595"/>
      <c r="P13" s="596" t="s">
        <v>57</v>
      </c>
      <c r="Q13" s="597"/>
      <c r="R13" s="598" t="s">
        <v>58</v>
      </c>
      <c r="S13" s="289"/>
      <c r="T13" s="290"/>
      <c r="U13" s="291"/>
      <c r="V13" s="290"/>
      <c r="W13" s="292"/>
      <c r="X13" s="290"/>
      <c r="Y13" s="292"/>
      <c r="Z13" s="293"/>
      <c r="AA13" s="294"/>
      <c r="AB13" s="295">
        <v>0.08</v>
      </c>
      <c r="AC13" s="296"/>
      <c r="AD13" s="297"/>
      <c r="AE13" s="298"/>
      <c r="AF13" s="299"/>
      <c r="AG13" s="300">
        <v>0.08</v>
      </c>
      <c r="AH13" s="247"/>
      <c r="AI13" s="611"/>
    </row>
    <row r="14" spans="1:39" ht="27.75" customHeight="1" thickBot="1">
      <c r="A14" s="91"/>
      <c r="B14" s="614"/>
      <c r="C14" s="619"/>
      <c r="D14" s="620"/>
      <c r="E14" s="621"/>
      <c r="F14" s="614"/>
      <c r="G14" s="614"/>
      <c r="H14" s="301" t="s">
        <v>274</v>
      </c>
      <c r="I14" s="600" t="s">
        <v>275</v>
      </c>
      <c r="J14" s="601"/>
      <c r="K14" s="602"/>
      <c r="L14" s="600" t="s">
        <v>276</v>
      </c>
      <c r="M14" s="601"/>
      <c r="N14" s="601"/>
      <c r="O14" s="602"/>
      <c r="P14" s="302"/>
      <c r="Q14" s="303"/>
      <c r="R14" s="598"/>
      <c r="S14" s="289"/>
      <c r="T14" s="304"/>
      <c r="U14" s="305"/>
      <c r="V14" s="304"/>
      <c r="W14" s="305"/>
      <c r="X14" s="304"/>
      <c r="Y14" s="305"/>
      <c r="Z14" s="306"/>
      <c r="AA14" s="307"/>
      <c r="AB14" s="295"/>
      <c r="AC14" s="304"/>
      <c r="AD14" s="308"/>
      <c r="AE14" s="309"/>
      <c r="AF14" s="310"/>
      <c r="AG14" s="311"/>
      <c r="AH14" s="247"/>
      <c r="AI14" s="611"/>
    </row>
    <row r="15" spans="1:39" s="6" customFormat="1" ht="319.5" thickBot="1">
      <c r="A15" s="312"/>
      <c r="B15" s="615"/>
      <c r="C15" s="622"/>
      <c r="D15" s="623"/>
      <c r="E15" s="624"/>
      <c r="F15" s="615"/>
      <c r="G15" s="615"/>
      <c r="H15" s="313" t="s">
        <v>163</v>
      </c>
      <c r="I15" s="313" t="s">
        <v>277</v>
      </c>
      <c r="J15" s="314" t="s">
        <v>278</v>
      </c>
      <c r="K15" s="313" t="s">
        <v>279</v>
      </c>
      <c r="L15" s="315" t="s">
        <v>164</v>
      </c>
      <c r="M15" s="313" t="s">
        <v>280</v>
      </c>
      <c r="N15" s="313" t="s">
        <v>165</v>
      </c>
      <c r="O15" s="313" t="s">
        <v>281</v>
      </c>
      <c r="P15" s="316" t="s">
        <v>64</v>
      </c>
      <c r="Q15" s="317" t="s">
        <v>65</v>
      </c>
      <c r="R15" s="599"/>
      <c r="S15" s="318" t="s">
        <v>282</v>
      </c>
      <c r="T15" s="319" t="s">
        <v>66</v>
      </c>
      <c r="U15" s="319" t="s">
        <v>67</v>
      </c>
      <c r="V15" s="319" t="s">
        <v>66</v>
      </c>
      <c r="W15" s="319" t="s">
        <v>67</v>
      </c>
      <c r="X15" s="319" t="s">
        <v>66</v>
      </c>
      <c r="Y15" s="319" t="s">
        <v>67</v>
      </c>
      <c r="Z15" s="320" t="s">
        <v>66</v>
      </c>
      <c r="AA15" s="320" t="s">
        <v>67</v>
      </c>
      <c r="AB15" s="321" t="s">
        <v>68</v>
      </c>
      <c r="AC15" s="322" t="s">
        <v>69</v>
      </c>
      <c r="AD15" s="319" t="s">
        <v>67</v>
      </c>
      <c r="AE15" s="323" t="s">
        <v>69</v>
      </c>
      <c r="AF15" s="320" t="s">
        <v>67</v>
      </c>
      <c r="AG15" s="324" t="s">
        <v>69</v>
      </c>
      <c r="AH15" s="217" t="s">
        <v>283</v>
      </c>
      <c r="AI15" s="612"/>
      <c r="AJ15" s="5"/>
    </row>
    <row r="16" spans="1:39" ht="18.75">
      <c r="A16" s="91"/>
      <c r="B16" s="218" t="s">
        <v>284</v>
      </c>
      <c r="C16" s="325"/>
      <c r="D16" s="325"/>
      <c r="E16" s="325"/>
      <c r="F16" s="326"/>
      <c r="G16" s="326"/>
      <c r="H16" s="326"/>
      <c r="I16" s="326"/>
      <c r="J16" s="326"/>
      <c r="K16" s="326"/>
      <c r="L16" s="326"/>
      <c r="M16" s="327"/>
      <c r="N16" s="326"/>
      <c r="O16" s="327"/>
      <c r="P16" s="326"/>
      <c r="Q16" s="327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6"/>
      <c r="AC16" s="326"/>
      <c r="AD16" s="326"/>
      <c r="AE16" s="326"/>
      <c r="AF16" s="326"/>
      <c r="AG16" s="326"/>
      <c r="AH16" s="219"/>
      <c r="AI16" s="220"/>
      <c r="AJ16" s="7"/>
      <c r="AM16" s="4"/>
    </row>
    <row r="17" spans="1:39" ht="18.75">
      <c r="A17" s="91"/>
      <c r="B17" s="221" t="s">
        <v>285</v>
      </c>
      <c r="C17" s="107"/>
      <c r="D17" s="107"/>
      <c r="E17" s="107"/>
      <c r="F17" s="329">
        <f>SUM(G17:R17)</f>
        <v>0</v>
      </c>
      <c r="G17" s="330"/>
      <c r="H17" s="330"/>
      <c r="I17" s="330"/>
      <c r="J17" s="330"/>
      <c r="K17" s="330"/>
      <c r="L17" s="330"/>
      <c r="M17" s="331"/>
      <c r="N17" s="330"/>
      <c r="O17" s="331"/>
      <c r="P17" s="330"/>
      <c r="Q17" s="331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0"/>
      <c r="AC17" s="330"/>
      <c r="AD17" s="330"/>
      <c r="AE17" s="330"/>
      <c r="AF17" s="330"/>
      <c r="AG17" s="330"/>
      <c r="AH17" s="113"/>
      <c r="AI17" s="222"/>
      <c r="AJ17" s="7"/>
      <c r="AM17" s="4"/>
    </row>
    <row r="18" spans="1:39" ht="19.5" thickBot="1">
      <c r="A18" s="91"/>
      <c r="B18" s="221" t="s">
        <v>286</v>
      </c>
      <c r="C18" s="107"/>
      <c r="D18" s="107"/>
      <c r="E18" s="107"/>
      <c r="F18" s="329">
        <f>+G18+H18</f>
        <v>17165832</v>
      </c>
      <c r="G18" s="330">
        <v>3797741</v>
      </c>
      <c r="H18" s="330">
        <v>13368091</v>
      </c>
      <c r="I18" s="330"/>
      <c r="J18" s="330"/>
      <c r="K18" s="330"/>
      <c r="L18" s="330"/>
      <c r="M18" s="331"/>
      <c r="N18" s="330"/>
      <c r="O18" s="331"/>
      <c r="P18" s="330"/>
      <c r="Q18" s="331"/>
      <c r="R18" s="331" t="e">
        <f>+#REF!</f>
        <v>#REF!</v>
      </c>
      <c r="S18" s="331"/>
      <c r="T18" s="331"/>
      <c r="U18" s="331"/>
      <c r="V18" s="331"/>
      <c r="W18" s="331"/>
      <c r="X18" s="331"/>
      <c r="Y18" s="331"/>
      <c r="Z18" s="331"/>
      <c r="AA18" s="331"/>
      <c r="AB18" s="330"/>
      <c r="AC18" s="330"/>
      <c r="AD18" s="330" t="e">
        <f>+#REF!</f>
        <v>#REF!</v>
      </c>
      <c r="AE18" s="330"/>
      <c r="AF18" s="330"/>
      <c r="AG18" s="330"/>
      <c r="AH18" s="113"/>
      <c r="AI18" s="222" t="e">
        <f>+#REF!</f>
        <v>#REF!</v>
      </c>
      <c r="AJ18" s="7"/>
      <c r="AM18" s="4"/>
    </row>
    <row r="19" spans="1:39" s="6" customFormat="1" ht="19.5" thickBot="1">
      <c r="A19" s="312"/>
      <c r="B19" s="112" t="s">
        <v>287</v>
      </c>
      <c r="C19" s="333"/>
      <c r="D19" s="333"/>
      <c r="E19" s="333"/>
      <c r="F19" s="334">
        <f t="shared" ref="F19:S19" si="0">SUM(F16:F18)</f>
        <v>17165832</v>
      </c>
      <c r="G19" s="334">
        <f t="shared" si="0"/>
        <v>3797741</v>
      </c>
      <c r="H19" s="334">
        <f t="shared" si="0"/>
        <v>13368091</v>
      </c>
      <c r="I19" s="334">
        <f t="shared" si="0"/>
        <v>0</v>
      </c>
      <c r="J19" s="334">
        <f t="shared" si="0"/>
        <v>0</v>
      </c>
      <c r="K19" s="334">
        <f t="shared" si="0"/>
        <v>0</v>
      </c>
      <c r="L19" s="334">
        <f t="shared" si="0"/>
        <v>0</v>
      </c>
      <c r="M19" s="334">
        <f t="shared" si="0"/>
        <v>0</v>
      </c>
      <c r="N19" s="334">
        <f t="shared" si="0"/>
        <v>0</v>
      </c>
      <c r="O19" s="334">
        <f t="shared" si="0"/>
        <v>0</v>
      </c>
      <c r="P19" s="334">
        <f t="shared" si="0"/>
        <v>0</v>
      </c>
      <c r="Q19" s="334">
        <f t="shared" si="0"/>
        <v>0</v>
      </c>
      <c r="R19" s="334" t="e">
        <f t="shared" si="0"/>
        <v>#REF!</v>
      </c>
      <c r="S19" s="334">
        <f t="shared" si="0"/>
        <v>0</v>
      </c>
      <c r="T19" s="334">
        <f>+V19</f>
        <v>0</v>
      </c>
      <c r="U19" s="334">
        <f t="shared" ref="U19:AI19" si="1">SUM(U16:U18)</f>
        <v>0</v>
      </c>
      <c r="V19" s="334">
        <f t="shared" si="1"/>
        <v>0</v>
      </c>
      <c r="W19" s="334">
        <f t="shared" si="1"/>
        <v>0</v>
      </c>
      <c r="X19" s="334">
        <f t="shared" si="1"/>
        <v>0</v>
      </c>
      <c r="Y19" s="334">
        <f t="shared" si="1"/>
        <v>0</v>
      </c>
      <c r="Z19" s="334">
        <f t="shared" si="1"/>
        <v>0</v>
      </c>
      <c r="AA19" s="334">
        <f t="shared" si="1"/>
        <v>0</v>
      </c>
      <c r="AB19" s="334">
        <f t="shared" si="1"/>
        <v>0</v>
      </c>
      <c r="AC19" s="334">
        <f t="shared" si="1"/>
        <v>0</v>
      </c>
      <c r="AD19" s="334" t="e">
        <f t="shared" si="1"/>
        <v>#REF!</v>
      </c>
      <c r="AE19" s="334">
        <f t="shared" si="1"/>
        <v>0</v>
      </c>
      <c r="AF19" s="334">
        <f t="shared" si="1"/>
        <v>0</v>
      </c>
      <c r="AG19" s="334">
        <f t="shared" si="1"/>
        <v>0</v>
      </c>
      <c r="AH19" s="114">
        <f t="shared" si="1"/>
        <v>0</v>
      </c>
      <c r="AI19" s="115" t="e">
        <f t="shared" si="1"/>
        <v>#REF!</v>
      </c>
      <c r="AJ19" s="223"/>
      <c r="AK19" s="8"/>
      <c r="AL19" s="8"/>
    </row>
    <row r="20" spans="1:39" s="6" customFormat="1" ht="18.75">
      <c r="A20" s="312"/>
      <c r="B20" s="224" t="s">
        <v>288</v>
      </c>
      <c r="C20" s="335"/>
      <c r="D20" s="335"/>
      <c r="E20" s="335"/>
      <c r="F20" s="329">
        <f t="shared" ref="F20:F23" si="2">SUM(G20:R20)</f>
        <v>0</v>
      </c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116"/>
      <c r="AI20" s="116"/>
      <c r="AJ20" s="223"/>
      <c r="AK20" s="8"/>
      <c r="AL20" s="8"/>
    </row>
    <row r="21" spans="1:39" s="6" customFormat="1" ht="18.75">
      <c r="A21" s="312"/>
      <c r="B21" s="225" t="s">
        <v>381</v>
      </c>
      <c r="C21" s="108"/>
      <c r="D21" s="108"/>
      <c r="E21" s="108"/>
      <c r="F21" s="329">
        <f t="shared" si="2"/>
        <v>-3342023</v>
      </c>
      <c r="G21" s="330"/>
      <c r="H21" s="440">
        <v>-3342023</v>
      </c>
      <c r="I21" s="337"/>
      <c r="J21" s="337"/>
      <c r="K21" s="337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117"/>
      <c r="AI21" s="117"/>
      <c r="AJ21" s="227"/>
      <c r="AK21" s="8"/>
      <c r="AL21" s="8"/>
    </row>
    <row r="22" spans="1:39" s="6" customFormat="1" ht="18.75">
      <c r="A22" s="312"/>
      <c r="B22" s="228" t="s">
        <v>289</v>
      </c>
      <c r="C22" s="108"/>
      <c r="D22" s="108"/>
      <c r="E22" s="108"/>
      <c r="F22" s="329">
        <f t="shared" si="2"/>
        <v>0</v>
      </c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229"/>
      <c r="AI22" s="229"/>
      <c r="AJ22" s="223"/>
      <c r="AK22" s="8"/>
      <c r="AL22" s="8"/>
    </row>
    <row r="23" spans="1:39" s="6" customFormat="1" ht="19.5" thickBot="1">
      <c r="A23" s="312"/>
      <c r="B23" s="228" t="s">
        <v>290</v>
      </c>
      <c r="C23" s="108"/>
      <c r="D23" s="108"/>
      <c r="E23" s="108"/>
      <c r="F23" s="329">
        <f t="shared" si="2"/>
        <v>0</v>
      </c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229"/>
      <c r="AI23" s="229"/>
      <c r="AJ23" s="223"/>
      <c r="AK23" s="8"/>
      <c r="AL23" s="8"/>
    </row>
    <row r="24" spans="1:39" s="6" customFormat="1" ht="19.5" thickBot="1">
      <c r="A24" s="312"/>
      <c r="B24" s="112" t="s">
        <v>291</v>
      </c>
      <c r="C24" s="333"/>
      <c r="D24" s="333"/>
      <c r="E24" s="333"/>
      <c r="F24" s="334">
        <f>SUM(F19:F23)</f>
        <v>13823809</v>
      </c>
      <c r="G24" s="334">
        <f t="shared" ref="G24:AI24" si="3">SUM(G19:G23)</f>
        <v>3797741</v>
      </c>
      <c r="H24" s="334">
        <f t="shared" si="3"/>
        <v>10026068</v>
      </c>
      <c r="I24" s="334">
        <f t="shared" si="3"/>
        <v>0</v>
      </c>
      <c r="J24" s="334">
        <f t="shared" si="3"/>
        <v>0</v>
      </c>
      <c r="K24" s="334">
        <f t="shared" si="3"/>
        <v>0</v>
      </c>
      <c r="L24" s="334">
        <f t="shared" si="3"/>
        <v>0</v>
      </c>
      <c r="M24" s="334">
        <f t="shared" si="3"/>
        <v>0</v>
      </c>
      <c r="N24" s="334">
        <f t="shared" si="3"/>
        <v>0</v>
      </c>
      <c r="O24" s="334">
        <f t="shared" si="3"/>
        <v>0</v>
      </c>
      <c r="P24" s="334">
        <f t="shared" si="3"/>
        <v>0</v>
      </c>
      <c r="Q24" s="334">
        <f t="shared" si="3"/>
        <v>0</v>
      </c>
      <c r="R24" s="334" t="e">
        <f t="shared" si="3"/>
        <v>#REF!</v>
      </c>
      <c r="S24" s="334">
        <f t="shared" si="3"/>
        <v>0</v>
      </c>
      <c r="T24" s="334">
        <f t="shared" si="3"/>
        <v>0</v>
      </c>
      <c r="U24" s="334">
        <f t="shared" si="3"/>
        <v>0</v>
      </c>
      <c r="V24" s="334">
        <f t="shared" si="3"/>
        <v>0</v>
      </c>
      <c r="W24" s="334">
        <f t="shared" si="3"/>
        <v>0</v>
      </c>
      <c r="X24" s="334">
        <f t="shared" si="3"/>
        <v>0</v>
      </c>
      <c r="Y24" s="334">
        <f t="shared" si="3"/>
        <v>0</v>
      </c>
      <c r="Z24" s="334">
        <f t="shared" si="3"/>
        <v>0</v>
      </c>
      <c r="AA24" s="334">
        <f t="shared" si="3"/>
        <v>0</v>
      </c>
      <c r="AB24" s="334">
        <f t="shared" si="3"/>
        <v>0</v>
      </c>
      <c r="AC24" s="334">
        <f t="shared" si="3"/>
        <v>0</v>
      </c>
      <c r="AD24" s="334" t="e">
        <f t="shared" si="3"/>
        <v>#REF!</v>
      </c>
      <c r="AE24" s="334">
        <f t="shared" si="3"/>
        <v>0</v>
      </c>
      <c r="AF24" s="334">
        <f t="shared" si="3"/>
        <v>0</v>
      </c>
      <c r="AG24" s="334">
        <f t="shared" si="3"/>
        <v>0</v>
      </c>
      <c r="AH24" s="114">
        <f t="shared" si="3"/>
        <v>0</v>
      </c>
      <c r="AI24" s="114" t="e">
        <f t="shared" si="3"/>
        <v>#REF!</v>
      </c>
      <c r="AJ24" s="223"/>
      <c r="AK24" s="8"/>
      <c r="AL24" s="8"/>
    </row>
    <row r="25" spans="1:39" s="6" customFormat="1" ht="18.75">
      <c r="A25" s="312"/>
      <c r="B25" s="107" t="s">
        <v>174</v>
      </c>
      <c r="C25" s="108"/>
      <c r="D25" s="108"/>
      <c r="E25" s="108"/>
      <c r="F25" s="338">
        <f>SUM(G25:R25)</f>
        <v>-3797741</v>
      </c>
      <c r="G25" s="330">
        <f>-G19</f>
        <v>-3797741</v>
      </c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117"/>
      <c r="AI25" s="117"/>
      <c r="AJ25" s="230"/>
      <c r="AK25" s="8"/>
      <c r="AL25" s="8"/>
    </row>
    <row r="26" spans="1:39" s="6" customFormat="1" ht="18.75">
      <c r="A26" s="312"/>
      <c r="B26" s="231" t="s">
        <v>178</v>
      </c>
      <c r="C26" s="339"/>
      <c r="D26" s="107"/>
      <c r="E26" s="108"/>
      <c r="F26" s="336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117"/>
      <c r="AI26" s="117"/>
      <c r="AJ26" s="223"/>
      <c r="AK26" s="8"/>
      <c r="AL26" s="8"/>
    </row>
    <row r="27" spans="1:39" s="6" customFormat="1" ht="18.75">
      <c r="A27" s="312"/>
      <c r="B27" s="231" t="s">
        <v>292</v>
      </c>
      <c r="C27" s="339">
        <f>+'R18 at2022 observada'!U13</f>
        <v>12045936</v>
      </c>
      <c r="D27" s="107"/>
      <c r="E27" s="108"/>
      <c r="F27" s="336">
        <f t="shared" ref="F27" si="4">SUM(G27:R27)</f>
        <v>12045936</v>
      </c>
      <c r="G27" s="330">
        <f>+C27</f>
        <v>12045936</v>
      </c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117"/>
      <c r="AI27" s="117"/>
      <c r="AJ27" s="223"/>
      <c r="AK27" s="8"/>
      <c r="AL27" s="8"/>
    </row>
    <row r="28" spans="1:39" s="6" customFormat="1" ht="18.75">
      <c r="A28" s="312"/>
      <c r="B28" s="107" t="s">
        <v>177</v>
      </c>
      <c r="C28" s="339"/>
      <c r="D28" s="107"/>
      <c r="E28" s="108"/>
      <c r="F28" s="336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7"/>
      <c r="Z28" s="337"/>
      <c r="AA28" s="337"/>
      <c r="AB28" s="337"/>
      <c r="AC28" s="337"/>
      <c r="AD28" s="337"/>
      <c r="AE28" s="337"/>
      <c r="AF28" s="337"/>
      <c r="AG28" s="337"/>
      <c r="AH28" s="226"/>
      <c r="AI28" s="226"/>
      <c r="AJ28" s="10"/>
      <c r="AK28" s="8"/>
      <c r="AL28" s="8"/>
    </row>
    <row r="29" spans="1:39" ht="18.75">
      <c r="A29" s="91"/>
      <c r="B29" s="107" t="s">
        <v>175</v>
      </c>
      <c r="C29" s="339">
        <f>+'R17 at2022 observada'!V42</f>
        <v>2453086</v>
      </c>
      <c r="D29" s="340">
        <v>0.1</v>
      </c>
      <c r="E29" s="34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41"/>
      <c r="T29" s="341"/>
      <c r="U29" s="341"/>
      <c r="V29" s="341"/>
      <c r="W29" s="341">
        <f>+C29*D29</f>
        <v>245308.6</v>
      </c>
      <c r="X29" s="330"/>
      <c r="Y29" s="337"/>
      <c r="Z29" s="337"/>
      <c r="AA29" s="337"/>
      <c r="AB29" s="337"/>
      <c r="AC29" s="337"/>
      <c r="AD29" s="337"/>
      <c r="AE29" s="337"/>
      <c r="AF29" s="337"/>
      <c r="AG29" s="337"/>
      <c r="AH29" s="226"/>
      <c r="AI29" s="226"/>
      <c r="AK29" s="4"/>
      <c r="AL29" s="4"/>
    </row>
    <row r="30" spans="1:39" ht="18.75">
      <c r="A30" s="91"/>
      <c r="B30" s="111" t="s">
        <v>176</v>
      </c>
      <c r="C30" s="342"/>
      <c r="D30" s="343"/>
      <c r="E30" s="343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5"/>
      <c r="T30" s="345"/>
      <c r="U30" s="345"/>
      <c r="V30" s="345"/>
      <c r="W30" s="345"/>
      <c r="X30" s="344"/>
      <c r="Y30" s="346"/>
      <c r="Z30" s="346"/>
      <c r="AA30" s="346"/>
      <c r="AB30" s="346"/>
      <c r="AC30" s="346"/>
      <c r="AD30" s="346"/>
      <c r="AE30" s="346"/>
      <c r="AF30" s="346"/>
      <c r="AG30" s="346"/>
      <c r="AH30" s="232"/>
      <c r="AI30" s="232"/>
      <c r="AK30" s="4"/>
      <c r="AL30" s="4"/>
    </row>
    <row r="31" spans="1:39" ht="18.75">
      <c r="A31" s="91"/>
      <c r="B31" s="111" t="s">
        <v>176</v>
      </c>
      <c r="C31" s="342"/>
      <c r="D31" s="343"/>
      <c r="E31" s="343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5"/>
      <c r="T31" s="345"/>
      <c r="U31" s="345"/>
      <c r="V31" s="345"/>
      <c r="W31" s="345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118"/>
      <c r="AI31" s="118"/>
      <c r="AK31" s="4"/>
      <c r="AL31" s="4"/>
    </row>
    <row r="32" spans="1:39" ht="19.5" thickBot="1">
      <c r="A32" s="91"/>
      <c r="B32" s="111" t="s">
        <v>176</v>
      </c>
      <c r="C32" s="342"/>
      <c r="D32" s="343"/>
      <c r="E32" s="343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5"/>
      <c r="T32" s="345"/>
      <c r="U32" s="345"/>
      <c r="V32" s="345"/>
      <c r="W32" s="345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118"/>
      <c r="AI32" s="118"/>
      <c r="AK32" s="4"/>
      <c r="AL32" s="4"/>
    </row>
    <row r="33" spans="1:38" s="6" customFormat="1" ht="19.5" thickBot="1">
      <c r="A33" s="312"/>
      <c r="B33" s="112" t="s">
        <v>179</v>
      </c>
      <c r="C33" s="333"/>
      <c r="D33" s="333"/>
      <c r="E33" s="333"/>
      <c r="F33" s="334">
        <f t="shared" ref="F33:AI33" si="5">SUM(F24:F32)</f>
        <v>22072004</v>
      </c>
      <c r="G33" s="334">
        <f t="shared" si="5"/>
        <v>12045936</v>
      </c>
      <c r="H33" s="334">
        <f t="shared" si="5"/>
        <v>10026068</v>
      </c>
      <c r="I33" s="334">
        <f t="shared" si="5"/>
        <v>0</v>
      </c>
      <c r="J33" s="334">
        <f t="shared" si="5"/>
        <v>0</v>
      </c>
      <c r="K33" s="334">
        <f t="shared" si="5"/>
        <v>0</v>
      </c>
      <c r="L33" s="334">
        <f t="shared" si="5"/>
        <v>0</v>
      </c>
      <c r="M33" s="334">
        <f t="shared" si="5"/>
        <v>0</v>
      </c>
      <c r="N33" s="334">
        <f t="shared" si="5"/>
        <v>0</v>
      </c>
      <c r="O33" s="334">
        <f t="shared" si="5"/>
        <v>0</v>
      </c>
      <c r="P33" s="334">
        <f t="shared" si="5"/>
        <v>0</v>
      </c>
      <c r="Q33" s="334">
        <f t="shared" si="5"/>
        <v>0</v>
      </c>
      <c r="R33" s="334" t="e">
        <f t="shared" si="5"/>
        <v>#REF!</v>
      </c>
      <c r="S33" s="334">
        <f t="shared" si="5"/>
        <v>0</v>
      </c>
      <c r="T33" s="334">
        <f t="shared" si="5"/>
        <v>0</v>
      </c>
      <c r="U33" s="334">
        <f t="shared" si="5"/>
        <v>0</v>
      </c>
      <c r="V33" s="334">
        <f t="shared" si="5"/>
        <v>0</v>
      </c>
      <c r="W33" s="334">
        <f t="shared" si="5"/>
        <v>245308.6</v>
      </c>
      <c r="X33" s="334">
        <f t="shared" si="5"/>
        <v>0</v>
      </c>
      <c r="Y33" s="334">
        <f t="shared" si="5"/>
        <v>0</v>
      </c>
      <c r="Z33" s="334">
        <f t="shared" si="5"/>
        <v>0</v>
      </c>
      <c r="AA33" s="334">
        <f t="shared" si="5"/>
        <v>0</v>
      </c>
      <c r="AB33" s="334">
        <f t="shared" si="5"/>
        <v>0</v>
      </c>
      <c r="AC33" s="334">
        <f t="shared" si="5"/>
        <v>0</v>
      </c>
      <c r="AD33" s="334" t="e">
        <f t="shared" si="5"/>
        <v>#REF!</v>
      </c>
      <c r="AE33" s="334">
        <f t="shared" si="5"/>
        <v>0</v>
      </c>
      <c r="AF33" s="334">
        <f t="shared" si="5"/>
        <v>0</v>
      </c>
      <c r="AG33" s="334">
        <f t="shared" si="5"/>
        <v>0</v>
      </c>
      <c r="AH33" s="114">
        <f t="shared" si="5"/>
        <v>0</v>
      </c>
      <c r="AI33" s="114" t="e">
        <f t="shared" si="5"/>
        <v>#REF!</v>
      </c>
      <c r="AJ33" s="9"/>
      <c r="AK33" s="4"/>
      <c r="AL33" s="4"/>
    </row>
    <row r="34" spans="1:38" ht="18.75">
      <c r="A34" s="91"/>
      <c r="B34" s="108" t="s">
        <v>180</v>
      </c>
      <c r="C34" s="108"/>
      <c r="D34" s="107"/>
      <c r="E34" s="107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347"/>
      <c r="T34" s="347"/>
      <c r="U34" s="347"/>
      <c r="V34" s="347"/>
      <c r="W34" s="347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4"/>
      <c r="AI34" s="14"/>
      <c r="AK34" s="4"/>
      <c r="AL34" s="4"/>
    </row>
    <row r="35" spans="1:38" s="6" customFormat="1" ht="18.75" hidden="1">
      <c r="A35" s="312"/>
      <c r="B35" s="107" t="s">
        <v>293</v>
      </c>
      <c r="C35" s="110">
        <f>+'retiros at2022 '!B9</f>
        <v>0</v>
      </c>
      <c r="D35" s="108"/>
      <c r="E35" s="108"/>
      <c r="F35" s="336">
        <f t="shared" ref="F35:F98" si="6">SUM(G35:R35)</f>
        <v>0</v>
      </c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41"/>
      <c r="T35" s="341"/>
      <c r="U35" s="341"/>
      <c r="V35" s="341"/>
      <c r="W35" s="341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117"/>
      <c r="AI35" s="117"/>
      <c r="AJ35" s="7"/>
      <c r="AK35" s="4"/>
      <c r="AL35" s="4"/>
    </row>
    <row r="36" spans="1:38" ht="18.75" hidden="1">
      <c r="A36" s="91"/>
      <c r="B36" s="107" t="s">
        <v>294</v>
      </c>
      <c r="C36" s="110">
        <f>+'retiros at2022 '!C9</f>
        <v>0</v>
      </c>
      <c r="D36" s="340"/>
      <c r="E36" s="340"/>
      <c r="F36" s="336">
        <f t="shared" si="6"/>
        <v>0</v>
      </c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41"/>
      <c r="T36" s="341"/>
      <c r="U36" s="341"/>
      <c r="V36" s="341"/>
      <c r="W36" s="341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117"/>
      <c r="AI36" s="117"/>
      <c r="AK36" s="4"/>
      <c r="AL36" s="4"/>
    </row>
    <row r="37" spans="1:38" ht="18.75" hidden="1">
      <c r="A37" s="91"/>
      <c r="B37" s="107" t="s">
        <v>295</v>
      </c>
      <c r="C37" s="110">
        <f>+'retiros at2022 '!D9</f>
        <v>0</v>
      </c>
      <c r="D37" s="340"/>
      <c r="E37" s="340"/>
      <c r="F37" s="336">
        <f t="shared" si="6"/>
        <v>0</v>
      </c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41"/>
      <c r="T37" s="341"/>
      <c r="U37" s="341"/>
      <c r="V37" s="341"/>
      <c r="W37" s="341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117"/>
      <c r="AI37" s="117"/>
      <c r="AK37" s="4"/>
      <c r="AL37" s="4"/>
    </row>
    <row r="38" spans="1:38" ht="18.75" hidden="1">
      <c r="A38" s="91"/>
      <c r="B38" s="107" t="s">
        <v>296</v>
      </c>
      <c r="C38" s="110">
        <f>+'retiros at2022 '!E9</f>
        <v>0</v>
      </c>
      <c r="D38" s="340"/>
      <c r="E38" s="340"/>
      <c r="F38" s="336">
        <f t="shared" si="6"/>
        <v>0</v>
      </c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41"/>
      <c r="T38" s="341"/>
      <c r="U38" s="341"/>
      <c r="V38" s="341"/>
      <c r="W38" s="341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117"/>
      <c r="AI38" s="117"/>
      <c r="AK38" s="4"/>
      <c r="AL38" s="4"/>
    </row>
    <row r="39" spans="1:38" ht="18.75" hidden="1">
      <c r="A39" s="91"/>
      <c r="B39" s="107" t="s">
        <v>297</v>
      </c>
      <c r="C39" s="110">
        <f>+'retiros at2022 '!F9</f>
        <v>0</v>
      </c>
      <c r="D39" s="340"/>
      <c r="E39" s="340"/>
      <c r="F39" s="336">
        <f t="shared" si="6"/>
        <v>0</v>
      </c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41"/>
      <c r="T39" s="341"/>
      <c r="U39" s="341"/>
      <c r="V39" s="341"/>
      <c r="W39" s="341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117"/>
      <c r="AI39" s="117"/>
      <c r="AK39" s="4"/>
      <c r="AL39" s="4"/>
    </row>
    <row r="40" spans="1:38" ht="18.75" hidden="1">
      <c r="A40" s="91"/>
      <c r="B40" s="107" t="s">
        <v>298</v>
      </c>
      <c r="C40" s="110">
        <f>+'retiros at2022 '!G9</f>
        <v>0</v>
      </c>
      <c r="D40" s="340"/>
      <c r="E40" s="340"/>
      <c r="F40" s="336">
        <f t="shared" si="6"/>
        <v>0</v>
      </c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41"/>
      <c r="T40" s="341"/>
      <c r="U40" s="341"/>
      <c r="V40" s="341"/>
      <c r="W40" s="341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117"/>
      <c r="AI40" s="117"/>
      <c r="AK40" s="4"/>
      <c r="AL40" s="4"/>
    </row>
    <row r="41" spans="1:38" ht="18.75" hidden="1">
      <c r="A41" s="91"/>
      <c r="B41" s="107" t="s">
        <v>299</v>
      </c>
      <c r="C41" s="110">
        <f>+'retiros at2022 '!B10</f>
        <v>0</v>
      </c>
      <c r="D41" s="340"/>
      <c r="E41" s="340"/>
      <c r="F41" s="336">
        <f t="shared" si="6"/>
        <v>0</v>
      </c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41"/>
      <c r="T41" s="341"/>
      <c r="U41" s="341"/>
      <c r="V41" s="341"/>
      <c r="W41" s="341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117"/>
      <c r="AI41" s="117"/>
      <c r="AK41" s="4"/>
      <c r="AL41" s="4"/>
    </row>
    <row r="42" spans="1:38" ht="18.75" hidden="1">
      <c r="A42" s="91"/>
      <c r="B42" s="107" t="s">
        <v>300</v>
      </c>
      <c r="C42" s="110">
        <f>+'retiros at2022 '!C10</f>
        <v>0</v>
      </c>
      <c r="D42" s="340"/>
      <c r="E42" s="340"/>
      <c r="F42" s="336">
        <f t="shared" si="6"/>
        <v>0</v>
      </c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41"/>
      <c r="T42" s="341"/>
      <c r="U42" s="341"/>
      <c r="V42" s="341"/>
      <c r="W42" s="341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117"/>
      <c r="AI42" s="117"/>
      <c r="AK42" s="4"/>
      <c r="AL42" s="4"/>
    </row>
    <row r="43" spans="1:38" ht="18.75" hidden="1">
      <c r="A43" s="91"/>
      <c r="B43" s="107" t="s">
        <v>301</v>
      </c>
      <c r="C43" s="110">
        <f>+'retiros at2022 '!D10</f>
        <v>0</v>
      </c>
      <c r="D43" s="340"/>
      <c r="E43" s="340"/>
      <c r="F43" s="336">
        <f t="shared" si="6"/>
        <v>0</v>
      </c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41"/>
      <c r="T43" s="341"/>
      <c r="U43" s="341"/>
      <c r="V43" s="341"/>
      <c r="W43" s="341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117"/>
      <c r="AI43" s="117"/>
      <c r="AK43" s="4"/>
      <c r="AL43" s="4"/>
    </row>
    <row r="44" spans="1:38" ht="18.75" hidden="1">
      <c r="A44" s="91"/>
      <c r="B44" s="107" t="s">
        <v>302</v>
      </c>
      <c r="C44" s="110">
        <f>+'retiros at2022 '!E10</f>
        <v>0</v>
      </c>
      <c r="D44" s="340"/>
      <c r="E44" s="340"/>
      <c r="F44" s="336">
        <f t="shared" si="6"/>
        <v>0</v>
      </c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41"/>
      <c r="T44" s="341"/>
      <c r="U44" s="341"/>
      <c r="V44" s="341"/>
      <c r="W44" s="341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117"/>
      <c r="AI44" s="117"/>
      <c r="AK44" s="4"/>
      <c r="AL44" s="4"/>
    </row>
    <row r="45" spans="1:38" ht="18.75" hidden="1">
      <c r="A45" s="91"/>
      <c r="B45" s="107" t="s">
        <v>303</v>
      </c>
      <c r="C45" s="110">
        <f>+'retiros at2022 '!F10</f>
        <v>0</v>
      </c>
      <c r="D45" s="340"/>
      <c r="E45" s="340"/>
      <c r="F45" s="336">
        <f t="shared" si="6"/>
        <v>0</v>
      </c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41"/>
      <c r="T45" s="341"/>
      <c r="U45" s="341"/>
      <c r="V45" s="341"/>
      <c r="W45" s="341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117"/>
      <c r="AI45" s="117"/>
      <c r="AK45" s="4"/>
      <c r="AL45" s="4"/>
    </row>
    <row r="46" spans="1:38" ht="18.75" hidden="1">
      <c r="A46" s="91"/>
      <c r="B46" s="107" t="s">
        <v>304</v>
      </c>
      <c r="C46" s="110">
        <f>+'retiros at2022 '!G10</f>
        <v>0</v>
      </c>
      <c r="D46" s="340"/>
      <c r="E46" s="340"/>
      <c r="F46" s="336">
        <f t="shared" si="6"/>
        <v>0</v>
      </c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  <c r="S46" s="341"/>
      <c r="T46" s="341"/>
      <c r="U46" s="341"/>
      <c r="V46" s="341"/>
      <c r="W46" s="341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117"/>
      <c r="AI46" s="117"/>
      <c r="AK46" s="4"/>
      <c r="AL46" s="4"/>
    </row>
    <row r="47" spans="1:38" ht="18.75" hidden="1">
      <c r="A47" s="91"/>
      <c r="B47" s="107" t="s">
        <v>305</v>
      </c>
      <c r="C47" s="110">
        <f>+'retiros at2022 '!B11</f>
        <v>0</v>
      </c>
      <c r="D47" s="340"/>
      <c r="E47" s="340"/>
      <c r="F47" s="336">
        <f t="shared" si="6"/>
        <v>0</v>
      </c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41"/>
      <c r="T47" s="341"/>
      <c r="U47" s="341"/>
      <c r="V47" s="341"/>
      <c r="W47" s="341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117"/>
      <c r="AI47" s="117"/>
      <c r="AK47" s="4"/>
      <c r="AL47" s="4"/>
    </row>
    <row r="48" spans="1:38" ht="18.75" hidden="1">
      <c r="A48" s="91"/>
      <c r="B48" s="107" t="s">
        <v>306</v>
      </c>
      <c r="C48" s="110">
        <f>+'retiros at2022 '!C11</f>
        <v>0</v>
      </c>
      <c r="D48" s="340"/>
      <c r="E48" s="340"/>
      <c r="F48" s="336">
        <f t="shared" si="6"/>
        <v>0</v>
      </c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41"/>
      <c r="T48" s="341"/>
      <c r="U48" s="341"/>
      <c r="V48" s="341"/>
      <c r="W48" s="341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117"/>
      <c r="AI48" s="117"/>
      <c r="AK48" s="4"/>
      <c r="AL48" s="4"/>
    </row>
    <row r="49" spans="1:38" ht="18.75" hidden="1">
      <c r="A49" s="91"/>
      <c r="B49" s="107" t="s">
        <v>307</v>
      </c>
      <c r="C49" s="110">
        <f>+'retiros at2022 '!D11</f>
        <v>0</v>
      </c>
      <c r="D49" s="340"/>
      <c r="E49" s="340"/>
      <c r="F49" s="336">
        <f t="shared" si="6"/>
        <v>0</v>
      </c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41"/>
      <c r="T49" s="341"/>
      <c r="U49" s="341"/>
      <c r="V49" s="341"/>
      <c r="W49" s="341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117"/>
      <c r="AI49" s="117"/>
      <c r="AK49" s="4"/>
      <c r="AL49" s="4"/>
    </row>
    <row r="50" spans="1:38" ht="18.75" hidden="1">
      <c r="A50" s="91"/>
      <c r="B50" s="107" t="s">
        <v>308</v>
      </c>
      <c r="C50" s="110">
        <f>+'retiros at2022 '!E11</f>
        <v>0</v>
      </c>
      <c r="D50" s="340"/>
      <c r="E50" s="340"/>
      <c r="F50" s="336">
        <f t="shared" si="6"/>
        <v>0</v>
      </c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41"/>
      <c r="T50" s="341"/>
      <c r="U50" s="341"/>
      <c r="V50" s="341"/>
      <c r="W50" s="341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117"/>
      <c r="AI50" s="117"/>
      <c r="AK50" s="4"/>
      <c r="AL50" s="4"/>
    </row>
    <row r="51" spans="1:38" ht="18.75" hidden="1">
      <c r="A51" s="91"/>
      <c r="B51" s="107" t="s">
        <v>309</v>
      </c>
      <c r="C51" s="110">
        <f>+'retiros at2022 '!F11</f>
        <v>0</v>
      </c>
      <c r="D51" s="340"/>
      <c r="E51" s="340"/>
      <c r="F51" s="336">
        <f t="shared" si="6"/>
        <v>0</v>
      </c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41"/>
      <c r="T51" s="341"/>
      <c r="U51" s="341"/>
      <c r="V51" s="341"/>
      <c r="W51" s="341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117"/>
      <c r="AI51" s="117"/>
      <c r="AK51" s="4"/>
      <c r="AL51" s="4"/>
    </row>
    <row r="52" spans="1:38" ht="18.75" hidden="1">
      <c r="A52" s="91"/>
      <c r="B52" s="107" t="s">
        <v>310</v>
      </c>
      <c r="C52" s="110">
        <f>+'retiros at2022 '!G11</f>
        <v>0</v>
      </c>
      <c r="D52" s="340"/>
      <c r="E52" s="340"/>
      <c r="F52" s="336">
        <f t="shared" si="6"/>
        <v>0</v>
      </c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41"/>
      <c r="T52" s="341"/>
      <c r="U52" s="341"/>
      <c r="V52" s="341"/>
      <c r="W52" s="341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117"/>
      <c r="AI52" s="117"/>
      <c r="AK52" s="4"/>
      <c r="AL52" s="4"/>
    </row>
    <row r="53" spans="1:38" ht="18.75" hidden="1">
      <c r="A53" s="91"/>
      <c r="B53" s="107" t="s">
        <v>311</v>
      </c>
      <c r="C53" s="110">
        <f>+'retiros at2022 '!B12</f>
        <v>0</v>
      </c>
      <c r="D53" s="340"/>
      <c r="E53" s="340"/>
      <c r="F53" s="336">
        <f t="shared" si="6"/>
        <v>0</v>
      </c>
      <c r="G53" s="330">
        <f>-C53</f>
        <v>0</v>
      </c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41"/>
      <c r="T53" s="341"/>
      <c r="U53" s="341"/>
      <c r="V53" s="341"/>
      <c r="W53" s="341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117"/>
      <c r="AI53" s="117"/>
      <c r="AK53" s="4"/>
      <c r="AL53" s="4"/>
    </row>
    <row r="54" spans="1:38" ht="18.75" hidden="1">
      <c r="A54" s="91"/>
      <c r="B54" s="107" t="s">
        <v>312</v>
      </c>
      <c r="C54" s="110">
        <f>+'retiros at2022 '!C12</f>
        <v>0</v>
      </c>
      <c r="D54" s="340"/>
      <c r="E54" s="340"/>
      <c r="F54" s="336">
        <f t="shared" si="6"/>
        <v>0</v>
      </c>
      <c r="G54" s="330">
        <f t="shared" ref="G54:G100" si="7">-C54</f>
        <v>0</v>
      </c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41"/>
      <c r="T54" s="341"/>
      <c r="U54" s="341"/>
      <c r="V54" s="341"/>
      <c r="W54" s="341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117"/>
      <c r="AI54" s="117"/>
      <c r="AK54" s="4"/>
      <c r="AL54" s="4"/>
    </row>
    <row r="55" spans="1:38" ht="18.75" hidden="1">
      <c r="A55" s="91"/>
      <c r="B55" s="107" t="s">
        <v>313</v>
      </c>
      <c r="C55" s="110">
        <f>+'retiros at2022 '!D12</f>
        <v>0</v>
      </c>
      <c r="D55" s="340"/>
      <c r="E55" s="340"/>
      <c r="F55" s="336">
        <f t="shared" si="6"/>
        <v>0</v>
      </c>
      <c r="G55" s="330">
        <f t="shared" si="7"/>
        <v>0</v>
      </c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41"/>
      <c r="T55" s="341"/>
      <c r="U55" s="341"/>
      <c r="V55" s="341"/>
      <c r="W55" s="341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117"/>
      <c r="AI55" s="117"/>
      <c r="AK55" s="4"/>
      <c r="AL55" s="4"/>
    </row>
    <row r="56" spans="1:38" ht="18.75" hidden="1">
      <c r="A56" s="91"/>
      <c r="B56" s="107" t="s">
        <v>314</v>
      </c>
      <c r="C56" s="110">
        <f>+'retiros at2022 '!E12</f>
        <v>0</v>
      </c>
      <c r="D56" s="340"/>
      <c r="E56" s="340"/>
      <c r="F56" s="336">
        <f t="shared" si="6"/>
        <v>0</v>
      </c>
      <c r="G56" s="330">
        <f t="shared" si="7"/>
        <v>0</v>
      </c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41"/>
      <c r="T56" s="341"/>
      <c r="U56" s="341"/>
      <c r="V56" s="341"/>
      <c r="W56" s="341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117"/>
      <c r="AI56" s="117"/>
      <c r="AK56" s="4"/>
      <c r="AL56" s="4"/>
    </row>
    <row r="57" spans="1:38" s="6" customFormat="1" ht="18.75" hidden="1">
      <c r="A57" s="312"/>
      <c r="B57" s="107" t="s">
        <v>315</v>
      </c>
      <c r="C57" s="110">
        <f>+'retiros at2022 '!F12</f>
        <v>0</v>
      </c>
      <c r="D57" s="340"/>
      <c r="E57" s="340"/>
      <c r="F57" s="336">
        <f t="shared" si="6"/>
        <v>0</v>
      </c>
      <c r="G57" s="330">
        <f t="shared" si="7"/>
        <v>0</v>
      </c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41"/>
      <c r="T57" s="341"/>
      <c r="U57" s="341"/>
      <c r="V57" s="341"/>
      <c r="W57" s="341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117"/>
      <c r="AI57" s="117"/>
      <c r="AJ57" s="5"/>
      <c r="AK57" s="4"/>
      <c r="AL57" s="4"/>
    </row>
    <row r="58" spans="1:38" ht="18.75" hidden="1">
      <c r="A58" s="91"/>
      <c r="B58" s="107" t="s">
        <v>316</v>
      </c>
      <c r="C58" s="110">
        <f>+'retiros at2022 '!G12</f>
        <v>0</v>
      </c>
      <c r="D58" s="348"/>
      <c r="E58" s="348"/>
      <c r="F58" s="336">
        <f t="shared" si="6"/>
        <v>0</v>
      </c>
      <c r="G58" s="330">
        <f t="shared" si="7"/>
        <v>0</v>
      </c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41"/>
      <c r="T58" s="341"/>
      <c r="U58" s="341"/>
      <c r="V58" s="341"/>
      <c r="W58" s="341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117"/>
      <c r="AI58" s="117"/>
      <c r="AK58" s="4"/>
      <c r="AL58" s="4"/>
    </row>
    <row r="59" spans="1:38" ht="18.75" hidden="1">
      <c r="A59" s="91"/>
      <c r="B59" s="107" t="s">
        <v>317</v>
      </c>
      <c r="C59" s="110">
        <f>+'retiros at2022 '!B13</f>
        <v>0</v>
      </c>
      <c r="D59" s="348"/>
      <c r="E59" s="348"/>
      <c r="F59" s="336">
        <f t="shared" si="6"/>
        <v>0</v>
      </c>
      <c r="G59" s="330">
        <f t="shared" si="7"/>
        <v>0</v>
      </c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41"/>
      <c r="T59" s="341"/>
      <c r="U59" s="341"/>
      <c r="V59" s="341"/>
      <c r="W59" s="341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117"/>
      <c r="AI59" s="117"/>
      <c r="AK59" s="4"/>
      <c r="AL59" s="4"/>
    </row>
    <row r="60" spans="1:38" ht="18.75" hidden="1">
      <c r="A60" s="91"/>
      <c r="B60" s="107" t="s">
        <v>318</v>
      </c>
      <c r="C60" s="110">
        <f>+'retiros at2022 '!C13</f>
        <v>0</v>
      </c>
      <c r="D60" s="348"/>
      <c r="E60" s="348"/>
      <c r="F60" s="336">
        <f t="shared" si="6"/>
        <v>0</v>
      </c>
      <c r="G60" s="330">
        <f t="shared" si="7"/>
        <v>0</v>
      </c>
      <c r="H60" s="330"/>
      <c r="I60" s="330"/>
      <c r="J60" s="330"/>
      <c r="K60" s="330"/>
      <c r="L60" s="330"/>
      <c r="M60" s="330"/>
      <c r="N60" s="330"/>
      <c r="O60" s="330"/>
      <c r="P60" s="330"/>
      <c r="Q60" s="330"/>
      <c r="R60" s="330"/>
      <c r="S60" s="341"/>
      <c r="T60" s="341"/>
      <c r="U60" s="341"/>
      <c r="V60" s="341"/>
      <c r="W60" s="341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117"/>
      <c r="AI60" s="117"/>
      <c r="AK60" s="4"/>
      <c r="AL60" s="4"/>
    </row>
    <row r="61" spans="1:38" ht="18.75" hidden="1">
      <c r="A61" s="91"/>
      <c r="B61" s="107" t="s">
        <v>319</v>
      </c>
      <c r="C61" s="110">
        <f>+'retiros at2022 '!D13</f>
        <v>0</v>
      </c>
      <c r="D61" s="348"/>
      <c r="E61" s="348"/>
      <c r="F61" s="336">
        <f t="shared" si="6"/>
        <v>0</v>
      </c>
      <c r="G61" s="330">
        <f t="shared" si="7"/>
        <v>0</v>
      </c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41"/>
      <c r="T61" s="341"/>
      <c r="U61" s="341"/>
      <c r="V61" s="341"/>
      <c r="W61" s="341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117"/>
      <c r="AI61" s="117"/>
      <c r="AK61" s="4"/>
      <c r="AL61" s="4"/>
    </row>
    <row r="62" spans="1:38" ht="18.75" hidden="1">
      <c r="A62" s="91"/>
      <c r="B62" s="107" t="s">
        <v>320</v>
      </c>
      <c r="C62" s="110">
        <f>+'retiros at2022 '!E13</f>
        <v>0</v>
      </c>
      <c r="D62" s="348"/>
      <c r="E62" s="348"/>
      <c r="F62" s="336">
        <f t="shared" si="6"/>
        <v>0</v>
      </c>
      <c r="G62" s="330">
        <f t="shared" si="7"/>
        <v>0</v>
      </c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41"/>
      <c r="T62" s="341"/>
      <c r="U62" s="341"/>
      <c r="V62" s="341"/>
      <c r="W62" s="341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117"/>
      <c r="AI62" s="117"/>
      <c r="AK62" s="4"/>
      <c r="AL62" s="4"/>
    </row>
    <row r="63" spans="1:38" ht="18.75" hidden="1">
      <c r="A63" s="91"/>
      <c r="B63" s="107" t="s">
        <v>321</v>
      </c>
      <c r="C63" s="110">
        <f>+'retiros at2022 '!F13</f>
        <v>0</v>
      </c>
      <c r="D63" s="348"/>
      <c r="E63" s="348"/>
      <c r="F63" s="336">
        <f t="shared" si="6"/>
        <v>0</v>
      </c>
      <c r="G63" s="330">
        <f t="shared" si="7"/>
        <v>0</v>
      </c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41"/>
      <c r="T63" s="341"/>
      <c r="U63" s="341"/>
      <c r="V63" s="341"/>
      <c r="W63" s="341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117"/>
      <c r="AI63" s="117"/>
      <c r="AK63" s="4"/>
      <c r="AL63" s="4"/>
    </row>
    <row r="64" spans="1:38" ht="18.75" hidden="1">
      <c r="A64" s="91"/>
      <c r="B64" s="107" t="s">
        <v>322</v>
      </c>
      <c r="C64" s="110">
        <f>+'retiros at2022 '!G13</f>
        <v>0</v>
      </c>
      <c r="D64" s="348"/>
      <c r="E64" s="348"/>
      <c r="F64" s="336">
        <f t="shared" si="6"/>
        <v>0</v>
      </c>
      <c r="G64" s="330">
        <f t="shared" si="7"/>
        <v>0</v>
      </c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41"/>
      <c r="T64" s="341"/>
      <c r="U64" s="341"/>
      <c r="V64" s="341"/>
      <c r="W64" s="341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117"/>
      <c r="AI64" s="117"/>
      <c r="AK64" s="4"/>
      <c r="AL64" s="4"/>
    </row>
    <row r="65" spans="1:38" ht="18.75" hidden="1">
      <c r="A65" s="91"/>
      <c r="B65" s="107" t="s">
        <v>323</v>
      </c>
      <c r="C65" s="110">
        <f>+'retiros at2022 '!B14</f>
        <v>0</v>
      </c>
      <c r="D65" s="348"/>
      <c r="E65" s="348"/>
      <c r="F65" s="336">
        <f t="shared" si="6"/>
        <v>0</v>
      </c>
      <c r="G65" s="330">
        <f t="shared" si="7"/>
        <v>0</v>
      </c>
      <c r="H65" s="330"/>
      <c r="I65" s="330"/>
      <c r="J65" s="330"/>
      <c r="K65" s="330"/>
      <c r="L65" s="330"/>
      <c r="M65" s="330"/>
      <c r="N65" s="330"/>
      <c r="O65" s="330"/>
      <c r="P65" s="330"/>
      <c r="Q65" s="330"/>
      <c r="R65" s="330"/>
      <c r="S65" s="341"/>
      <c r="T65" s="341"/>
      <c r="U65" s="341"/>
      <c r="V65" s="341"/>
      <c r="W65" s="341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117"/>
      <c r="AI65" s="117"/>
      <c r="AK65" s="4"/>
      <c r="AL65" s="4"/>
    </row>
    <row r="66" spans="1:38" ht="18.75" hidden="1">
      <c r="A66" s="91"/>
      <c r="B66" s="107" t="s">
        <v>324</v>
      </c>
      <c r="C66" s="110">
        <f>+'retiros at2022 '!C14</f>
        <v>0</v>
      </c>
      <c r="D66" s="348"/>
      <c r="E66" s="348"/>
      <c r="F66" s="336">
        <f t="shared" si="6"/>
        <v>0</v>
      </c>
      <c r="G66" s="330">
        <f t="shared" si="7"/>
        <v>0</v>
      </c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41"/>
      <c r="T66" s="341"/>
      <c r="U66" s="341"/>
      <c r="V66" s="341"/>
      <c r="W66" s="341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117"/>
      <c r="AI66" s="117"/>
      <c r="AK66" s="4"/>
      <c r="AL66" s="4"/>
    </row>
    <row r="67" spans="1:38" ht="18.75" hidden="1">
      <c r="A67" s="91"/>
      <c r="B67" s="107" t="s">
        <v>325</v>
      </c>
      <c r="C67" s="110">
        <f>+'retiros at2022 '!D14</f>
        <v>0</v>
      </c>
      <c r="D67" s="348"/>
      <c r="E67" s="348"/>
      <c r="F67" s="336">
        <f t="shared" si="6"/>
        <v>0</v>
      </c>
      <c r="G67" s="330">
        <f t="shared" si="7"/>
        <v>0</v>
      </c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41"/>
      <c r="T67" s="341"/>
      <c r="U67" s="341"/>
      <c r="V67" s="341"/>
      <c r="W67" s="341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117"/>
      <c r="AI67" s="117"/>
      <c r="AK67" s="4"/>
      <c r="AL67" s="4"/>
    </row>
    <row r="68" spans="1:38" ht="18.75" hidden="1">
      <c r="A68" s="91"/>
      <c r="B68" s="107" t="s">
        <v>326</v>
      </c>
      <c r="C68" s="110">
        <f>+'retiros at2022 '!E14</f>
        <v>0</v>
      </c>
      <c r="D68" s="348"/>
      <c r="E68" s="348"/>
      <c r="F68" s="336">
        <f t="shared" si="6"/>
        <v>0</v>
      </c>
      <c r="G68" s="330">
        <f t="shared" si="7"/>
        <v>0</v>
      </c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41"/>
      <c r="T68" s="341"/>
      <c r="U68" s="341"/>
      <c r="V68" s="341"/>
      <c r="W68" s="341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117"/>
      <c r="AI68" s="117"/>
      <c r="AK68" s="4"/>
      <c r="AL68" s="4"/>
    </row>
    <row r="69" spans="1:38" ht="18.75" hidden="1">
      <c r="A69" s="91"/>
      <c r="B69" s="107" t="s">
        <v>327</v>
      </c>
      <c r="C69" s="110">
        <f>+'retiros at2022 '!F14</f>
        <v>0</v>
      </c>
      <c r="D69" s="348"/>
      <c r="E69" s="348"/>
      <c r="F69" s="336">
        <f t="shared" si="6"/>
        <v>0</v>
      </c>
      <c r="G69" s="330">
        <f t="shared" si="7"/>
        <v>0</v>
      </c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41"/>
      <c r="T69" s="341"/>
      <c r="U69" s="341"/>
      <c r="V69" s="341"/>
      <c r="W69" s="341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117"/>
      <c r="AI69" s="117"/>
      <c r="AK69" s="4"/>
      <c r="AL69" s="4"/>
    </row>
    <row r="70" spans="1:38" ht="18.75" hidden="1">
      <c r="A70" s="91"/>
      <c r="B70" s="107" t="s">
        <v>328</v>
      </c>
      <c r="C70" s="110">
        <f>+'retiros at2022 '!G14</f>
        <v>0</v>
      </c>
      <c r="D70" s="348"/>
      <c r="E70" s="348"/>
      <c r="F70" s="336">
        <f t="shared" si="6"/>
        <v>0</v>
      </c>
      <c r="G70" s="330">
        <f t="shared" si="7"/>
        <v>0</v>
      </c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41"/>
      <c r="T70" s="341"/>
      <c r="U70" s="341"/>
      <c r="V70" s="341"/>
      <c r="W70" s="341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117"/>
      <c r="AI70" s="117"/>
      <c r="AK70" s="4"/>
      <c r="AL70" s="4"/>
    </row>
    <row r="71" spans="1:38" ht="18.75" hidden="1">
      <c r="A71" s="91"/>
      <c r="B71" s="107" t="s">
        <v>329</v>
      </c>
      <c r="C71" s="110">
        <f>+'retiros at2022 '!B15</f>
        <v>0</v>
      </c>
      <c r="D71" s="348"/>
      <c r="E71" s="348"/>
      <c r="F71" s="336">
        <f t="shared" si="6"/>
        <v>0</v>
      </c>
      <c r="G71" s="330">
        <f t="shared" si="7"/>
        <v>0</v>
      </c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41"/>
      <c r="T71" s="341"/>
      <c r="U71" s="341"/>
      <c r="V71" s="341"/>
      <c r="W71" s="341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117"/>
      <c r="AI71" s="117"/>
      <c r="AK71" s="4"/>
      <c r="AL71" s="4"/>
    </row>
    <row r="72" spans="1:38" ht="18.75" hidden="1">
      <c r="A72" s="91"/>
      <c r="B72" s="107" t="s">
        <v>330</v>
      </c>
      <c r="C72" s="110">
        <f>+'retiros at2022 '!C15</f>
        <v>0</v>
      </c>
      <c r="D72" s="348"/>
      <c r="E72" s="348"/>
      <c r="F72" s="336">
        <f t="shared" si="6"/>
        <v>0</v>
      </c>
      <c r="G72" s="330">
        <f t="shared" si="7"/>
        <v>0</v>
      </c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41"/>
      <c r="T72" s="341"/>
      <c r="U72" s="341"/>
      <c r="V72" s="341"/>
      <c r="W72" s="341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117"/>
      <c r="AI72" s="117"/>
      <c r="AK72" s="4"/>
      <c r="AL72" s="4"/>
    </row>
    <row r="73" spans="1:38" ht="18.75" hidden="1">
      <c r="A73" s="91"/>
      <c r="B73" s="107" t="s">
        <v>331</v>
      </c>
      <c r="C73" s="110">
        <f>+'retiros at2022 '!D15</f>
        <v>0</v>
      </c>
      <c r="D73" s="348"/>
      <c r="E73" s="348"/>
      <c r="F73" s="336">
        <f t="shared" si="6"/>
        <v>0</v>
      </c>
      <c r="G73" s="330">
        <f t="shared" si="7"/>
        <v>0</v>
      </c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41"/>
      <c r="T73" s="341"/>
      <c r="U73" s="341"/>
      <c r="V73" s="341"/>
      <c r="W73" s="341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117"/>
      <c r="AI73" s="117"/>
      <c r="AK73" s="4"/>
      <c r="AL73" s="4"/>
    </row>
    <row r="74" spans="1:38" ht="18.75" hidden="1">
      <c r="A74" s="91"/>
      <c r="B74" s="107" t="s">
        <v>332</v>
      </c>
      <c r="C74" s="110">
        <f>+'retiros at2022 '!E15</f>
        <v>0</v>
      </c>
      <c r="D74" s="348"/>
      <c r="E74" s="348"/>
      <c r="F74" s="336">
        <f t="shared" si="6"/>
        <v>0</v>
      </c>
      <c r="G74" s="330">
        <f t="shared" si="7"/>
        <v>0</v>
      </c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41"/>
      <c r="T74" s="341"/>
      <c r="U74" s="341"/>
      <c r="V74" s="341"/>
      <c r="W74" s="341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117"/>
      <c r="AI74" s="117"/>
      <c r="AK74" s="4"/>
      <c r="AL74" s="4"/>
    </row>
    <row r="75" spans="1:38" ht="18.75" hidden="1">
      <c r="A75" s="91"/>
      <c r="B75" s="107" t="s">
        <v>333</v>
      </c>
      <c r="C75" s="110">
        <f>+'retiros at2022 '!F15</f>
        <v>0</v>
      </c>
      <c r="D75" s="348"/>
      <c r="E75" s="348"/>
      <c r="F75" s="336">
        <f t="shared" si="6"/>
        <v>0</v>
      </c>
      <c r="G75" s="330">
        <f t="shared" si="7"/>
        <v>0</v>
      </c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41"/>
      <c r="T75" s="341"/>
      <c r="U75" s="341"/>
      <c r="V75" s="341"/>
      <c r="W75" s="341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117"/>
      <c r="AI75" s="117"/>
      <c r="AK75" s="4"/>
      <c r="AL75" s="4"/>
    </row>
    <row r="76" spans="1:38" ht="18.75" hidden="1">
      <c r="A76" s="91"/>
      <c r="B76" s="107" t="s">
        <v>334</v>
      </c>
      <c r="C76" s="110">
        <f>+'retiros at2022 '!G15</f>
        <v>0</v>
      </c>
      <c r="D76" s="348"/>
      <c r="E76" s="348"/>
      <c r="F76" s="336">
        <f t="shared" si="6"/>
        <v>0</v>
      </c>
      <c r="G76" s="330">
        <f t="shared" si="7"/>
        <v>0</v>
      </c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41"/>
      <c r="T76" s="341"/>
      <c r="U76" s="341"/>
      <c r="V76" s="341"/>
      <c r="W76" s="341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117"/>
      <c r="AI76" s="117"/>
      <c r="AK76" s="4"/>
      <c r="AL76" s="4"/>
    </row>
    <row r="77" spans="1:38" ht="18.75" hidden="1">
      <c r="A77" s="91"/>
      <c r="B77" s="107" t="s">
        <v>335</v>
      </c>
      <c r="C77" s="110">
        <f>+'retiros at2022 '!B16</f>
        <v>0</v>
      </c>
      <c r="D77" s="348"/>
      <c r="E77" s="348"/>
      <c r="F77" s="336">
        <f t="shared" si="6"/>
        <v>0</v>
      </c>
      <c r="G77" s="330">
        <f t="shared" si="7"/>
        <v>0</v>
      </c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41"/>
      <c r="T77" s="341"/>
      <c r="U77" s="341"/>
      <c r="V77" s="341"/>
      <c r="W77" s="341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117"/>
      <c r="AI77" s="117"/>
      <c r="AK77" s="4"/>
      <c r="AL77" s="4"/>
    </row>
    <row r="78" spans="1:38" ht="18.75" hidden="1">
      <c r="A78" s="91"/>
      <c r="B78" s="107" t="s">
        <v>336</v>
      </c>
      <c r="C78" s="110">
        <f>+'retiros at2022 '!C16</f>
        <v>0</v>
      </c>
      <c r="D78" s="348"/>
      <c r="E78" s="348"/>
      <c r="F78" s="336">
        <f t="shared" si="6"/>
        <v>0</v>
      </c>
      <c r="G78" s="330">
        <f t="shared" si="7"/>
        <v>0</v>
      </c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41"/>
      <c r="T78" s="341"/>
      <c r="U78" s="341"/>
      <c r="V78" s="341"/>
      <c r="W78" s="341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117"/>
      <c r="AI78" s="117"/>
      <c r="AK78" s="4"/>
      <c r="AL78" s="4"/>
    </row>
    <row r="79" spans="1:38" ht="18.75" hidden="1">
      <c r="A79" s="91"/>
      <c r="B79" s="107" t="s">
        <v>337</v>
      </c>
      <c r="C79" s="110">
        <f>+'retiros at2022 '!D16</f>
        <v>0</v>
      </c>
      <c r="D79" s="348"/>
      <c r="E79" s="348"/>
      <c r="F79" s="336">
        <f t="shared" si="6"/>
        <v>0</v>
      </c>
      <c r="G79" s="330">
        <f t="shared" si="7"/>
        <v>0</v>
      </c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341"/>
      <c r="T79" s="341"/>
      <c r="U79" s="341"/>
      <c r="V79" s="341"/>
      <c r="W79" s="341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117"/>
      <c r="AI79" s="117"/>
      <c r="AK79" s="4"/>
      <c r="AL79" s="4"/>
    </row>
    <row r="80" spans="1:38" ht="18.75" hidden="1">
      <c r="A80" s="91"/>
      <c r="B80" s="107" t="s">
        <v>338</v>
      </c>
      <c r="C80" s="110">
        <f>+'retiros at2022 '!E16</f>
        <v>0</v>
      </c>
      <c r="D80" s="348"/>
      <c r="E80" s="348"/>
      <c r="F80" s="336">
        <f t="shared" si="6"/>
        <v>0</v>
      </c>
      <c r="G80" s="330">
        <f t="shared" si="7"/>
        <v>0</v>
      </c>
      <c r="H80" s="330"/>
      <c r="I80" s="330"/>
      <c r="J80" s="330"/>
      <c r="K80" s="330"/>
      <c r="L80" s="330"/>
      <c r="M80" s="330"/>
      <c r="N80" s="330"/>
      <c r="O80" s="330"/>
      <c r="P80" s="330"/>
      <c r="Q80" s="330"/>
      <c r="R80" s="330"/>
      <c r="S80" s="341"/>
      <c r="T80" s="341"/>
      <c r="U80" s="341"/>
      <c r="V80" s="341"/>
      <c r="W80" s="341"/>
      <c r="X80" s="330"/>
      <c r="Y80" s="330"/>
      <c r="Z80" s="330"/>
      <c r="AA80" s="330"/>
      <c r="AB80" s="330"/>
      <c r="AC80" s="330"/>
      <c r="AD80" s="330"/>
      <c r="AE80" s="330"/>
      <c r="AF80" s="330"/>
      <c r="AG80" s="330"/>
      <c r="AH80" s="117"/>
      <c r="AI80" s="117"/>
      <c r="AK80" s="4"/>
      <c r="AL80" s="4"/>
    </row>
    <row r="81" spans="1:38" ht="18.75" hidden="1">
      <c r="A81" s="91"/>
      <c r="B81" s="107" t="s">
        <v>339</v>
      </c>
      <c r="C81" s="110">
        <f>+'retiros at2022 '!F16</f>
        <v>0</v>
      </c>
      <c r="D81" s="348"/>
      <c r="E81" s="348"/>
      <c r="F81" s="336">
        <f t="shared" si="6"/>
        <v>0</v>
      </c>
      <c r="G81" s="330">
        <f t="shared" si="7"/>
        <v>0</v>
      </c>
      <c r="H81" s="330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41"/>
      <c r="T81" s="341"/>
      <c r="U81" s="341"/>
      <c r="V81" s="341"/>
      <c r="W81" s="341"/>
      <c r="X81" s="330"/>
      <c r="Y81" s="330"/>
      <c r="Z81" s="330"/>
      <c r="AA81" s="330"/>
      <c r="AB81" s="330"/>
      <c r="AC81" s="330"/>
      <c r="AD81" s="330"/>
      <c r="AE81" s="330"/>
      <c r="AF81" s="330"/>
      <c r="AG81" s="330"/>
      <c r="AH81" s="117"/>
      <c r="AI81" s="117"/>
      <c r="AK81" s="4"/>
      <c r="AL81" s="4"/>
    </row>
    <row r="82" spans="1:38" ht="18.75" hidden="1">
      <c r="A82" s="91"/>
      <c r="B82" s="107" t="s">
        <v>340</v>
      </c>
      <c r="C82" s="110">
        <f>+'retiros at2022 '!G16</f>
        <v>0</v>
      </c>
      <c r="D82" s="348"/>
      <c r="E82" s="348"/>
      <c r="F82" s="336">
        <f t="shared" si="6"/>
        <v>0</v>
      </c>
      <c r="G82" s="330">
        <f t="shared" si="7"/>
        <v>0</v>
      </c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41"/>
      <c r="T82" s="341"/>
      <c r="U82" s="341"/>
      <c r="V82" s="341"/>
      <c r="W82" s="341"/>
      <c r="X82" s="330"/>
      <c r="Y82" s="330"/>
      <c r="Z82" s="330"/>
      <c r="AA82" s="330"/>
      <c r="AB82" s="330"/>
      <c r="AC82" s="330"/>
      <c r="AD82" s="330"/>
      <c r="AE82" s="330"/>
      <c r="AF82" s="330"/>
      <c r="AG82" s="330"/>
      <c r="AH82" s="117"/>
      <c r="AI82" s="117"/>
      <c r="AK82" s="4"/>
      <c r="AL82" s="4"/>
    </row>
    <row r="83" spans="1:38" ht="18.75">
      <c r="A83" s="91"/>
      <c r="B83" s="107" t="s">
        <v>341</v>
      </c>
      <c r="C83" s="110">
        <f>+'retiros at2022 '!B17</f>
        <v>343549.95150339481</v>
      </c>
      <c r="D83" s="348"/>
      <c r="E83" s="348"/>
      <c r="F83" s="336">
        <f t="shared" si="6"/>
        <v>-343549.95150339481</v>
      </c>
      <c r="G83" s="330"/>
      <c r="H83" s="330">
        <f>-C83</f>
        <v>-343549.95150339481</v>
      </c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41"/>
      <c r="T83" s="341"/>
      <c r="U83" s="341"/>
      <c r="V83" s="341"/>
      <c r="W83" s="768">
        <f>+H83*W10</f>
        <v>-38172.178661493701</v>
      </c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117"/>
      <c r="AI83" s="117"/>
      <c r="AK83" s="4"/>
      <c r="AL83" s="4"/>
    </row>
    <row r="84" spans="1:38" ht="18.75" hidden="1">
      <c r="A84" s="91"/>
      <c r="B84" s="107" t="s">
        <v>342</v>
      </c>
      <c r="C84" s="110">
        <f>+'retiros at2022 '!C17</f>
        <v>0</v>
      </c>
      <c r="D84" s="348"/>
      <c r="E84" s="348"/>
      <c r="F84" s="336">
        <f t="shared" si="6"/>
        <v>0</v>
      </c>
      <c r="G84" s="330"/>
      <c r="H84" s="330">
        <f t="shared" ref="H84:H101" si="8">-C84</f>
        <v>0</v>
      </c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41"/>
      <c r="T84" s="341"/>
      <c r="U84" s="341"/>
      <c r="V84" s="341"/>
      <c r="W84" s="768"/>
      <c r="X84" s="330"/>
      <c r="Y84" s="330"/>
      <c r="Z84" s="330"/>
      <c r="AA84" s="330"/>
      <c r="AB84" s="330"/>
      <c r="AC84" s="330"/>
      <c r="AD84" s="330"/>
      <c r="AE84" s="330"/>
      <c r="AF84" s="330"/>
      <c r="AG84" s="330"/>
      <c r="AH84" s="117"/>
      <c r="AI84" s="117"/>
      <c r="AK84" s="4"/>
      <c r="AL84" s="4"/>
    </row>
    <row r="85" spans="1:38" ht="18.75" hidden="1">
      <c r="A85" s="91"/>
      <c r="B85" s="107" t="s">
        <v>343</v>
      </c>
      <c r="C85" s="110">
        <f>+'retiros at2022 '!D17</f>
        <v>0</v>
      </c>
      <c r="D85" s="348"/>
      <c r="E85" s="348"/>
      <c r="F85" s="336">
        <f t="shared" si="6"/>
        <v>0</v>
      </c>
      <c r="G85" s="330"/>
      <c r="H85" s="330">
        <f t="shared" si="8"/>
        <v>0</v>
      </c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41"/>
      <c r="T85" s="341"/>
      <c r="U85" s="341"/>
      <c r="V85" s="341"/>
      <c r="W85" s="768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117"/>
      <c r="AI85" s="117"/>
      <c r="AK85" s="4"/>
      <c r="AL85" s="4"/>
    </row>
    <row r="86" spans="1:38" ht="18.75" hidden="1">
      <c r="A86" s="91"/>
      <c r="B86" s="107" t="s">
        <v>344</v>
      </c>
      <c r="C86" s="110">
        <f>+'retiros at2022 '!E17</f>
        <v>0</v>
      </c>
      <c r="D86" s="348"/>
      <c r="E86" s="348"/>
      <c r="F86" s="336">
        <f t="shared" si="6"/>
        <v>0</v>
      </c>
      <c r="G86" s="330"/>
      <c r="H86" s="330">
        <f t="shared" si="8"/>
        <v>0</v>
      </c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41"/>
      <c r="T86" s="341"/>
      <c r="U86" s="341"/>
      <c r="V86" s="341"/>
      <c r="W86" s="768"/>
      <c r="X86" s="330"/>
      <c r="Y86" s="330"/>
      <c r="Z86" s="330"/>
      <c r="AA86" s="330"/>
      <c r="AB86" s="330"/>
      <c r="AC86" s="330"/>
      <c r="AD86" s="330"/>
      <c r="AE86" s="330"/>
      <c r="AF86" s="330"/>
      <c r="AG86" s="330"/>
      <c r="AH86" s="117"/>
      <c r="AI86" s="117"/>
      <c r="AK86" s="4"/>
      <c r="AL86" s="4"/>
    </row>
    <row r="87" spans="1:38" ht="18.75" hidden="1">
      <c r="A87" s="91"/>
      <c r="B87" s="107" t="s">
        <v>345</v>
      </c>
      <c r="C87" s="110">
        <f>+'retiros at2022 '!F17</f>
        <v>0</v>
      </c>
      <c r="D87" s="348"/>
      <c r="E87" s="348"/>
      <c r="F87" s="336">
        <f t="shared" si="6"/>
        <v>0</v>
      </c>
      <c r="G87" s="330"/>
      <c r="H87" s="330">
        <f t="shared" si="8"/>
        <v>0</v>
      </c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S87" s="341"/>
      <c r="T87" s="341"/>
      <c r="U87" s="341"/>
      <c r="V87" s="341"/>
      <c r="W87" s="768"/>
      <c r="X87" s="330"/>
      <c r="Y87" s="330"/>
      <c r="Z87" s="330"/>
      <c r="AA87" s="330"/>
      <c r="AB87" s="330"/>
      <c r="AC87" s="330"/>
      <c r="AD87" s="330"/>
      <c r="AE87" s="330"/>
      <c r="AF87" s="330"/>
      <c r="AG87" s="330"/>
      <c r="AH87" s="117"/>
      <c r="AI87" s="117"/>
      <c r="AK87" s="4"/>
      <c r="AL87" s="4"/>
    </row>
    <row r="88" spans="1:38" ht="18.75" hidden="1">
      <c r="A88" s="91"/>
      <c r="B88" s="107" t="s">
        <v>346</v>
      </c>
      <c r="C88" s="110">
        <f>+'retiros at2022 '!G17</f>
        <v>0</v>
      </c>
      <c r="D88" s="348"/>
      <c r="E88" s="348"/>
      <c r="F88" s="336">
        <f t="shared" si="6"/>
        <v>0</v>
      </c>
      <c r="G88" s="330"/>
      <c r="H88" s="330">
        <f t="shared" si="8"/>
        <v>0</v>
      </c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41"/>
      <c r="T88" s="341"/>
      <c r="U88" s="341"/>
      <c r="V88" s="341"/>
      <c r="W88" s="768"/>
      <c r="X88" s="330"/>
      <c r="Y88" s="330"/>
      <c r="Z88" s="330"/>
      <c r="AA88" s="330"/>
      <c r="AB88" s="330"/>
      <c r="AC88" s="330"/>
      <c r="AD88" s="330"/>
      <c r="AE88" s="330"/>
      <c r="AF88" s="330"/>
      <c r="AG88" s="330"/>
      <c r="AH88" s="117"/>
      <c r="AI88" s="117"/>
      <c r="AK88" s="4"/>
      <c r="AL88" s="4"/>
    </row>
    <row r="89" spans="1:38" ht="18.75">
      <c r="A89" s="91"/>
      <c r="B89" s="107" t="s">
        <v>347</v>
      </c>
      <c r="C89" s="110">
        <f>+'retiros at2022 '!B18</f>
        <v>296168.95874263259</v>
      </c>
      <c r="D89" s="348"/>
      <c r="E89" s="348"/>
      <c r="F89" s="336">
        <f t="shared" si="6"/>
        <v>-296168.95874263259</v>
      </c>
      <c r="G89" s="330"/>
      <c r="H89" s="330">
        <f t="shared" si="8"/>
        <v>-296168.95874263259</v>
      </c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41"/>
      <c r="T89" s="341"/>
      <c r="U89" s="341"/>
      <c r="V89" s="341"/>
      <c r="W89" s="768">
        <f>+H89*W10</f>
        <v>-32907.629174852649</v>
      </c>
      <c r="X89" s="330"/>
      <c r="Y89" s="330"/>
      <c r="Z89" s="330"/>
      <c r="AA89" s="330"/>
      <c r="AB89" s="330"/>
      <c r="AC89" s="330"/>
      <c r="AD89" s="330"/>
      <c r="AE89" s="330"/>
      <c r="AF89" s="330"/>
      <c r="AG89" s="330"/>
      <c r="AH89" s="117"/>
      <c r="AI89" s="117"/>
      <c r="AK89" s="4"/>
      <c r="AL89" s="4"/>
    </row>
    <row r="90" spans="1:38" ht="18.75" hidden="1">
      <c r="A90" s="91"/>
      <c r="B90" s="107" t="s">
        <v>348</v>
      </c>
      <c r="C90" s="110">
        <f>+'retiros at2022 '!C18</f>
        <v>0</v>
      </c>
      <c r="D90" s="348"/>
      <c r="E90" s="348"/>
      <c r="F90" s="336">
        <f t="shared" si="6"/>
        <v>0</v>
      </c>
      <c r="G90" s="330"/>
      <c r="H90" s="330">
        <f t="shared" si="8"/>
        <v>0</v>
      </c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41"/>
      <c r="T90" s="341"/>
      <c r="U90" s="341"/>
      <c r="V90" s="341"/>
      <c r="W90" s="768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117"/>
      <c r="AI90" s="117"/>
      <c r="AK90" s="4"/>
      <c r="AL90" s="4"/>
    </row>
    <row r="91" spans="1:38" ht="18.75" hidden="1">
      <c r="A91" s="91"/>
      <c r="B91" s="107" t="s">
        <v>349</v>
      </c>
      <c r="C91" s="110">
        <f>+'retiros at2022 '!D18</f>
        <v>0</v>
      </c>
      <c r="D91" s="348"/>
      <c r="E91" s="348"/>
      <c r="F91" s="336">
        <f t="shared" si="6"/>
        <v>0</v>
      </c>
      <c r="G91" s="330"/>
      <c r="H91" s="330">
        <f t="shared" si="8"/>
        <v>0</v>
      </c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41"/>
      <c r="T91" s="341"/>
      <c r="U91" s="341"/>
      <c r="V91" s="341"/>
      <c r="W91" s="768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117"/>
      <c r="AI91" s="117"/>
      <c r="AK91" s="4"/>
      <c r="AL91" s="4"/>
    </row>
    <row r="92" spans="1:38" ht="18.75" hidden="1">
      <c r="A92" s="91"/>
      <c r="B92" s="107" t="s">
        <v>350</v>
      </c>
      <c r="C92" s="110">
        <f>+'retiros at2022 '!E18</f>
        <v>0</v>
      </c>
      <c r="D92" s="348"/>
      <c r="E92" s="348"/>
      <c r="F92" s="336">
        <f t="shared" si="6"/>
        <v>0</v>
      </c>
      <c r="G92" s="330"/>
      <c r="H92" s="330">
        <f t="shared" si="8"/>
        <v>0</v>
      </c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41"/>
      <c r="T92" s="341"/>
      <c r="U92" s="341"/>
      <c r="V92" s="341"/>
      <c r="W92" s="768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117"/>
      <c r="AI92" s="117"/>
      <c r="AK92" s="4"/>
      <c r="AL92" s="4"/>
    </row>
    <row r="93" spans="1:38" ht="18.75" hidden="1">
      <c r="A93" s="91"/>
      <c r="B93" s="107" t="s">
        <v>351</v>
      </c>
      <c r="C93" s="110">
        <f>+'retiros at2022 '!F18</f>
        <v>0</v>
      </c>
      <c r="D93" s="348"/>
      <c r="E93" s="348"/>
      <c r="F93" s="336">
        <f t="shared" si="6"/>
        <v>0</v>
      </c>
      <c r="G93" s="330"/>
      <c r="H93" s="330">
        <f t="shared" si="8"/>
        <v>0</v>
      </c>
      <c r="I93" s="330"/>
      <c r="J93" s="330"/>
      <c r="K93" s="330"/>
      <c r="L93" s="330"/>
      <c r="M93" s="330"/>
      <c r="N93" s="330"/>
      <c r="O93" s="330"/>
      <c r="P93" s="330"/>
      <c r="Q93" s="330"/>
      <c r="R93" s="330"/>
      <c r="S93" s="341"/>
      <c r="T93" s="341"/>
      <c r="U93" s="341"/>
      <c r="V93" s="341"/>
      <c r="W93" s="768"/>
      <c r="X93" s="330"/>
      <c r="Y93" s="330"/>
      <c r="Z93" s="330"/>
      <c r="AA93" s="330"/>
      <c r="AB93" s="330"/>
      <c r="AC93" s="330"/>
      <c r="AD93" s="330"/>
      <c r="AE93" s="330"/>
      <c r="AF93" s="330"/>
      <c r="AG93" s="330"/>
      <c r="AH93" s="117"/>
      <c r="AI93" s="117"/>
      <c r="AK93" s="4"/>
      <c r="AL93" s="4"/>
    </row>
    <row r="94" spans="1:38" ht="18.75" hidden="1">
      <c r="A94" s="91"/>
      <c r="B94" s="107" t="s">
        <v>352</v>
      </c>
      <c r="C94" s="110">
        <f>+'retiros at2022 '!G18</f>
        <v>0</v>
      </c>
      <c r="D94" s="348"/>
      <c r="E94" s="348"/>
      <c r="F94" s="336">
        <f t="shared" si="6"/>
        <v>0</v>
      </c>
      <c r="G94" s="330"/>
      <c r="H94" s="330">
        <f t="shared" si="8"/>
        <v>0</v>
      </c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41"/>
      <c r="T94" s="341"/>
      <c r="U94" s="341"/>
      <c r="V94" s="341"/>
      <c r="W94" s="768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117"/>
      <c r="AI94" s="117"/>
      <c r="AK94" s="4"/>
      <c r="AL94" s="4"/>
    </row>
    <row r="95" spans="1:38" ht="18.75">
      <c r="A95" s="91"/>
      <c r="B95" s="107" t="s">
        <v>353</v>
      </c>
      <c r="C95" s="110">
        <f>+'retiros at2022 '!B19</f>
        <v>771144.27860696521</v>
      </c>
      <c r="D95" s="348"/>
      <c r="E95" s="348"/>
      <c r="F95" s="336">
        <f t="shared" si="6"/>
        <v>-771144.27860696521</v>
      </c>
      <c r="G95" s="330"/>
      <c r="H95" s="330">
        <f t="shared" si="8"/>
        <v>-771144.27860696521</v>
      </c>
      <c r="I95" s="330"/>
      <c r="J95" s="330"/>
      <c r="K95" s="330"/>
      <c r="L95" s="330"/>
      <c r="M95" s="330"/>
      <c r="N95" s="330"/>
      <c r="O95" s="330"/>
      <c r="P95" s="330"/>
      <c r="Q95" s="330"/>
      <c r="R95" s="330"/>
      <c r="S95" s="341"/>
      <c r="T95" s="341"/>
      <c r="U95" s="341"/>
      <c r="V95" s="341"/>
      <c r="W95" s="768">
        <f>+H95*W10</f>
        <v>-85682.611940298506</v>
      </c>
      <c r="X95" s="330"/>
      <c r="Y95" s="330"/>
      <c r="Z95" s="330"/>
      <c r="AA95" s="330"/>
      <c r="AB95" s="330"/>
      <c r="AC95" s="330"/>
      <c r="AD95" s="330"/>
      <c r="AE95" s="330"/>
      <c r="AF95" s="330"/>
      <c r="AG95" s="330"/>
      <c r="AH95" s="117"/>
      <c r="AI95" s="117"/>
      <c r="AK95" s="4"/>
      <c r="AL95" s="4"/>
    </row>
    <row r="96" spans="1:38" ht="18.75" hidden="1">
      <c r="A96" s="91"/>
      <c r="B96" s="107" t="s">
        <v>354</v>
      </c>
      <c r="C96" s="110">
        <f>+'retiros at2022 '!C19</f>
        <v>0</v>
      </c>
      <c r="D96" s="348"/>
      <c r="E96" s="348"/>
      <c r="F96" s="336">
        <f t="shared" si="6"/>
        <v>0</v>
      </c>
      <c r="G96" s="330">
        <f t="shared" si="7"/>
        <v>0</v>
      </c>
      <c r="H96" s="330">
        <f t="shared" si="8"/>
        <v>0</v>
      </c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41"/>
      <c r="T96" s="341"/>
      <c r="U96" s="341"/>
      <c r="V96" s="341"/>
      <c r="W96" s="768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117"/>
      <c r="AI96" s="117"/>
      <c r="AK96" s="4"/>
      <c r="AL96" s="4"/>
    </row>
    <row r="97" spans="1:38" ht="18.75" hidden="1">
      <c r="A97" s="91"/>
      <c r="B97" s="107" t="s">
        <v>355</v>
      </c>
      <c r="C97" s="110">
        <f>+'retiros at2022 '!D19</f>
        <v>0</v>
      </c>
      <c r="D97" s="348"/>
      <c r="E97" s="348"/>
      <c r="F97" s="336">
        <f t="shared" si="6"/>
        <v>0</v>
      </c>
      <c r="G97" s="330">
        <f t="shared" si="7"/>
        <v>0</v>
      </c>
      <c r="H97" s="330">
        <f t="shared" si="8"/>
        <v>0</v>
      </c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41"/>
      <c r="T97" s="341"/>
      <c r="U97" s="341"/>
      <c r="V97" s="341"/>
      <c r="W97" s="768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117"/>
      <c r="AI97" s="117"/>
      <c r="AK97" s="4"/>
      <c r="AL97" s="4"/>
    </row>
    <row r="98" spans="1:38" ht="18.75" hidden="1">
      <c r="A98" s="91"/>
      <c r="B98" s="107" t="s">
        <v>356</v>
      </c>
      <c r="C98" s="110">
        <f>+'retiros at2022 '!E19</f>
        <v>0</v>
      </c>
      <c r="D98" s="348"/>
      <c r="E98" s="348"/>
      <c r="F98" s="336">
        <f t="shared" si="6"/>
        <v>0</v>
      </c>
      <c r="G98" s="330">
        <f t="shared" si="7"/>
        <v>0</v>
      </c>
      <c r="H98" s="330">
        <f t="shared" si="8"/>
        <v>0</v>
      </c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41"/>
      <c r="T98" s="341"/>
      <c r="U98" s="341"/>
      <c r="V98" s="341"/>
      <c r="W98" s="768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117"/>
      <c r="AI98" s="117"/>
      <c r="AK98" s="4"/>
      <c r="AL98" s="4"/>
    </row>
    <row r="99" spans="1:38" ht="18.75" hidden="1">
      <c r="A99" s="91"/>
      <c r="B99" s="107" t="s">
        <v>357</v>
      </c>
      <c r="C99" s="110">
        <f>+'retiros at2022 '!F19</f>
        <v>0</v>
      </c>
      <c r="D99" s="348"/>
      <c r="E99" s="348"/>
      <c r="F99" s="336">
        <f t="shared" ref="F99:F106" si="9">SUM(G99:R99)</f>
        <v>0</v>
      </c>
      <c r="G99" s="330">
        <f t="shared" si="7"/>
        <v>0</v>
      </c>
      <c r="H99" s="330">
        <f t="shared" si="8"/>
        <v>0</v>
      </c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41"/>
      <c r="T99" s="341"/>
      <c r="U99" s="341"/>
      <c r="V99" s="341"/>
      <c r="W99" s="768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117"/>
      <c r="AI99" s="117"/>
      <c r="AK99" s="4"/>
      <c r="AL99" s="4"/>
    </row>
    <row r="100" spans="1:38" ht="18.75" hidden="1">
      <c r="A100" s="91"/>
      <c r="B100" s="107" t="s">
        <v>358</v>
      </c>
      <c r="C100" s="110">
        <f>+'retiros at2022 '!G19</f>
        <v>0</v>
      </c>
      <c r="D100" s="348"/>
      <c r="E100" s="348"/>
      <c r="F100" s="336">
        <f t="shared" si="9"/>
        <v>0</v>
      </c>
      <c r="G100" s="330">
        <f t="shared" si="7"/>
        <v>0</v>
      </c>
      <c r="H100" s="330">
        <f t="shared" si="8"/>
        <v>0</v>
      </c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41"/>
      <c r="T100" s="341"/>
      <c r="U100" s="341"/>
      <c r="V100" s="341"/>
      <c r="W100" s="768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117"/>
      <c r="AI100" s="117"/>
      <c r="AK100" s="4"/>
      <c r="AL100" s="4"/>
    </row>
    <row r="101" spans="1:38" ht="19.5" thickBot="1">
      <c r="A101" s="91"/>
      <c r="B101" s="107" t="s">
        <v>359</v>
      </c>
      <c r="C101" s="110">
        <f>+'retiros at2022 '!B20</f>
        <v>782000</v>
      </c>
      <c r="D101" s="348"/>
      <c r="E101" s="348"/>
      <c r="F101" s="336">
        <f t="shared" si="9"/>
        <v>-782000</v>
      </c>
      <c r="G101" s="330"/>
      <c r="H101" s="330">
        <f t="shared" si="8"/>
        <v>-782000</v>
      </c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41"/>
      <c r="T101" s="341"/>
      <c r="U101" s="341"/>
      <c r="V101" s="341"/>
      <c r="W101" s="768">
        <f>+H101*W10</f>
        <v>-86888.801999999996</v>
      </c>
      <c r="X101" s="330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117"/>
      <c r="AI101" s="117"/>
      <c r="AK101" s="4"/>
      <c r="AL101" s="4"/>
    </row>
    <row r="102" spans="1:38" ht="18.75" hidden="1">
      <c r="A102" s="91"/>
      <c r="B102" s="107" t="s">
        <v>360</v>
      </c>
      <c r="C102" s="110">
        <f>+'retiros at2022 '!C20</f>
        <v>0</v>
      </c>
      <c r="D102" s="348"/>
      <c r="E102" s="348"/>
      <c r="F102" s="336">
        <f t="shared" si="9"/>
        <v>0</v>
      </c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41"/>
      <c r="T102" s="341"/>
      <c r="U102" s="341"/>
      <c r="V102" s="341"/>
      <c r="W102" s="341"/>
      <c r="X102" s="330"/>
      <c r="Y102" s="330"/>
      <c r="Z102" s="330"/>
      <c r="AA102" s="330"/>
      <c r="AB102" s="330"/>
      <c r="AC102" s="330"/>
      <c r="AD102" s="330"/>
      <c r="AE102" s="330"/>
      <c r="AF102" s="330"/>
      <c r="AG102" s="330"/>
      <c r="AH102" s="117"/>
      <c r="AI102" s="117"/>
      <c r="AK102" s="4"/>
      <c r="AL102" s="4"/>
    </row>
    <row r="103" spans="1:38" ht="18.75" hidden="1">
      <c r="A103" s="91"/>
      <c r="B103" s="107" t="s">
        <v>361</v>
      </c>
      <c r="C103" s="110">
        <f>+'retiros at2022 '!D20</f>
        <v>0</v>
      </c>
      <c r="D103" s="348"/>
      <c r="E103" s="348"/>
      <c r="F103" s="336">
        <f t="shared" si="9"/>
        <v>0</v>
      </c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347"/>
      <c r="T103" s="347"/>
      <c r="U103" s="347"/>
      <c r="V103" s="347"/>
      <c r="W103" s="347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4"/>
      <c r="AI103" s="14"/>
      <c r="AK103" s="4"/>
      <c r="AL103" s="4"/>
    </row>
    <row r="104" spans="1:38" ht="18.75" hidden="1">
      <c r="A104" s="91"/>
      <c r="B104" s="107" t="s">
        <v>362</v>
      </c>
      <c r="C104" s="110">
        <f>+'retiros at2022 '!E20</f>
        <v>0</v>
      </c>
      <c r="D104" s="348"/>
      <c r="E104" s="348"/>
      <c r="F104" s="336">
        <f t="shared" si="9"/>
        <v>0</v>
      </c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347"/>
      <c r="T104" s="347"/>
      <c r="U104" s="347"/>
      <c r="V104" s="347"/>
      <c r="W104" s="347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4"/>
      <c r="AI104" s="14"/>
      <c r="AK104" s="4"/>
      <c r="AL104" s="4"/>
    </row>
    <row r="105" spans="1:38" ht="18.75" hidden="1">
      <c r="A105" s="91"/>
      <c r="B105" s="107" t="s">
        <v>363</v>
      </c>
      <c r="C105" s="110">
        <f>+'retiros at2022 '!F20</f>
        <v>0</v>
      </c>
      <c r="D105" s="348"/>
      <c r="E105" s="348"/>
      <c r="F105" s="336">
        <f t="shared" si="9"/>
        <v>0</v>
      </c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347"/>
      <c r="T105" s="347"/>
      <c r="U105" s="347"/>
      <c r="V105" s="347"/>
      <c r="W105" s="347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4"/>
      <c r="AI105" s="14"/>
      <c r="AK105" s="4"/>
      <c r="AL105" s="4"/>
    </row>
    <row r="106" spans="1:38" ht="19.5" hidden="1" thickBot="1">
      <c r="A106" s="91"/>
      <c r="B106" s="111" t="s">
        <v>364</v>
      </c>
      <c r="C106" s="119">
        <f>+'retiros at2022 '!G20</f>
        <v>0</v>
      </c>
      <c r="D106" s="349"/>
      <c r="E106" s="349"/>
      <c r="F106" s="336">
        <f t="shared" si="9"/>
        <v>0</v>
      </c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350"/>
      <c r="T106" s="350"/>
      <c r="U106" s="350"/>
      <c r="V106" s="350"/>
      <c r="W106" s="350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7"/>
      <c r="AI106" s="17"/>
      <c r="AK106" s="4"/>
      <c r="AL106" s="4"/>
    </row>
    <row r="107" spans="1:38" ht="19.5" thickBot="1">
      <c r="A107" s="91"/>
      <c r="B107" s="120" t="s">
        <v>189</v>
      </c>
      <c r="C107" s="334">
        <f t="shared" ref="C107" si="10">SUM(C35:C106)</f>
        <v>2192863.1888529928</v>
      </c>
      <c r="D107" s="334"/>
      <c r="E107" s="334"/>
      <c r="F107" s="334">
        <f>SUM(F35:F106)</f>
        <v>-2192863.1888529928</v>
      </c>
      <c r="G107" s="334">
        <f>SUM(G35:G106)</f>
        <v>0</v>
      </c>
      <c r="H107" s="334">
        <f t="shared" ref="H107:AH107" si="11">SUM(H35:H106)</f>
        <v>-2192863.1888529928</v>
      </c>
      <c r="I107" s="334">
        <f t="shared" si="11"/>
        <v>0</v>
      </c>
      <c r="J107" s="334">
        <f t="shared" si="11"/>
        <v>0</v>
      </c>
      <c r="K107" s="334">
        <f t="shared" si="11"/>
        <v>0</v>
      </c>
      <c r="L107" s="334">
        <f t="shared" si="11"/>
        <v>0</v>
      </c>
      <c r="M107" s="334">
        <f t="shared" si="11"/>
        <v>0</v>
      </c>
      <c r="N107" s="334">
        <f t="shared" si="11"/>
        <v>0</v>
      </c>
      <c r="O107" s="334">
        <f t="shared" si="11"/>
        <v>0</v>
      </c>
      <c r="P107" s="334">
        <f t="shared" si="11"/>
        <v>0</v>
      </c>
      <c r="Q107" s="334">
        <f t="shared" si="11"/>
        <v>0</v>
      </c>
      <c r="R107" s="334">
        <f t="shared" si="11"/>
        <v>0</v>
      </c>
      <c r="S107" s="334">
        <f t="shared" si="11"/>
        <v>0</v>
      </c>
      <c r="T107" s="334">
        <f t="shared" si="11"/>
        <v>0</v>
      </c>
      <c r="U107" s="334">
        <f t="shared" si="11"/>
        <v>0</v>
      </c>
      <c r="V107" s="334">
        <f t="shared" si="11"/>
        <v>0</v>
      </c>
      <c r="W107" s="334">
        <f t="shared" si="11"/>
        <v>-243651.22177664484</v>
      </c>
      <c r="X107" s="334">
        <f t="shared" si="11"/>
        <v>0</v>
      </c>
      <c r="Y107" s="334">
        <f t="shared" si="11"/>
        <v>0</v>
      </c>
      <c r="Z107" s="334">
        <f t="shared" si="11"/>
        <v>0</v>
      </c>
      <c r="AA107" s="334">
        <f t="shared" si="11"/>
        <v>0</v>
      </c>
      <c r="AB107" s="334">
        <f t="shared" si="11"/>
        <v>0</v>
      </c>
      <c r="AC107" s="334">
        <f t="shared" si="11"/>
        <v>0</v>
      </c>
      <c r="AD107" s="334">
        <f t="shared" si="11"/>
        <v>0</v>
      </c>
      <c r="AE107" s="334">
        <f t="shared" si="11"/>
        <v>0</v>
      </c>
      <c r="AF107" s="334">
        <f t="shared" si="11"/>
        <v>0</v>
      </c>
      <c r="AG107" s="334">
        <f t="shared" si="11"/>
        <v>0</v>
      </c>
      <c r="AH107" s="114">
        <f t="shared" si="11"/>
        <v>0</v>
      </c>
      <c r="AI107" s="115">
        <f>SUM(AI35:AI106)</f>
        <v>0</v>
      </c>
      <c r="AK107" s="4"/>
      <c r="AL107" s="4"/>
    </row>
    <row r="108" spans="1:38" ht="18.75">
      <c r="A108" s="91"/>
      <c r="B108" s="108" t="s">
        <v>365</v>
      </c>
      <c r="C108" s="107"/>
      <c r="D108" s="110"/>
      <c r="E108" s="348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347"/>
      <c r="T108" s="347"/>
      <c r="U108" s="347"/>
      <c r="V108" s="347"/>
      <c r="W108" s="347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4"/>
      <c r="AI108" s="14"/>
      <c r="AK108" s="4"/>
      <c r="AL108" s="4"/>
    </row>
    <row r="109" spans="1:38" s="6" customFormat="1" ht="18.75">
      <c r="A109" s="312"/>
      <c r="B109" s="110" t="s">
        <v>181</v>
      </c>
      <c r="C109" s="110"/>
      <c r="D109" s="110"/>
      <c r="E109" s="340"/>
      <c r="F109" s="110"/>
      <c r="G109" s="110"/>
      <c r="H109" s="348"/>
      <c r="I109" s="348"/>
      <c r="J109" s="348"/>
      <c r="K109" s="348"/>
      <c r="L109" s="348"/>
      <c r="M109" s="348"/>
      <c r="N109" s="348"/>
      <c r="O109" s="348"/>
      <c r="P109" s="348"/>
      <c r="Q109" s="348"/>
      <c r="R109" s="348"/>
      <c r="S109" s="351"/>
      <c r="T109" s="351"/>
      <c r="U109" s="351"/>
      <c r="V109" s="351"/>
      <c r="W109" s="351"/>
      <c r="X109" s="348"/>
      <c r="Y109" s="348"/>
      <c r="Z109" s="348"/>
      <c r="AA109" s="348"/>
      <c r="AB109" s="110"/>
      <c r="AC109" s="348"/>
      <c r="AD109" s="348"/>
      <c r="AE109" s="348"/>
      <c r="AF109" s="348"/>
      <c r="AG109" s="348"/>
      <c r="AH109" s="109"/>
      <c r="AI109" s="109"/>
      <c r="AJ109" s="5"/>
      <c r="AK109" s="11"/>
      <c r="AL109" s="8"/>
    </row>
    <row r="110" spans="1:38" s="6" customFormat="1" ht="18.75">
      <c r="A110" s="312"/>
      <c r="B110" s="110" t="s">
        <v>182</v>
      </c>
      <c r="C110" s="110"/>
      <c r="D110" s="110"/>
      <c r="E110" s="340"/>
      <c r="F110" s="110"/>
      <c r="G110" s="110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51"/>
      <c r="T110" s="351"/>
      <c r="U110" s="351"/>
      <c r="V110" s="351"/>
      <c r="W110" s="351"/>
      <c r="X110" s="348"/>
      <c r="Y110" s="348"/>
      <c r="Z110" s="348"/>
      <c r="AA110" s="348"/>
      <c r="AB110" s="110"/>
      <c r="AC110" s="348"/>
      <c r="AD110" s="348"/>
      <c r="AE110" s="348"/>
      <c r="AF110" s="348"/>
      <c r="AG110" s="348"/>
      <c r="AH110" s="109"/>
      <c r="AI110" s="109"/>
      <c r="AJ110" s="5"/>
      <c r="AK110" s="11"/>
      <c r="AL110" s="8"/>
    </row>
    <row r="111" spans="1:38" s="6" customFormat="1" ht="18.75">
      <c r="A111" s="312"/>
      <c r="B111" s="110" t="s">
        <v>183</v>
      </c>
      <c r="C111" s="348"/>
      <c r="D111" s="110"/>
      <c r="E111" s="340"/>
      <c r="F111" s="110"/>
      <c r="G111" s="110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/>
      <c r="S111" s="351"/>
      <c r="T111" s="351"/>
      <c r="U111" s="351"/>
      <c r="V111" s="351"/>
      <c r="W111" s="351"/>
      <c r="X111" s="348"/>
      <c r="Y111" s="348"/>
      <c r="Z111" s="348"/>
      <c r="AA111" s="348"/>
      <c r="AB111" s="110"/>
      <c r="AC111" s="348"/>
      <c r="AD111" s="348"/>
      <c r="AE111" s="348"/>
      <c r="AF111" s="348"/>
      <c r="AG111" s="348"/>
      <c r="AH111" s="109"/>
      <c r="AI111" s="109"/>
      <c r="AJ111" s="5"/>
      <c r="AK111" s="11"/>
      <c r="AL111" s="8"/>
    </row>
    <row r="112" spans="1:38" s="6" customFormat="1" ht="18.75">
      <c r="A112" s="312"/>
      <c r="B112" s="110" t="s">
        <v>184</v>
      </c>
      <c r="C112" s="348"/>
      <c r="D112" s="110"/>
      <c r="E112" s="340"/>
      <c r="F112" s="110"/>
      <c r="G112" s="110"/>
      <c r="H112" s="348"/>
      <c r="I112" s="348"/>
      <c r="J112" s="348"/>
      <c r="K112" s="348"/>
      <c r="L112" s="348"/>
      <c r="M112" s="348"/>
      <c r="N112" s="348"/>
      <c r="O112" s="348"/>
      <c r="P112" s="348"/>
      <c r="Q112" s="348"/>
      <c r="R112" s="348"/>
      <c r="S112" s="351"/>
      <c r="T112" s="351"/>
      <c r="U112" s="351"/>
      <c r="V112" s="351"/>
      <c r="W112" s="351"/>
      <c r="X112" s="348"/>
      <c r="Y112" s="348"/>
      <c r="Z112" s="348"/>
      <c r="AA112" s="348"/>
      <c r="AB112" s="110"/>
      <c r="AC112" s="348"/>
      <c r="AD112" s="348"/>
      <c r="AE112" s="348"/>
      <c r="AF112" s="348"/>
      <c r="AG112" s="348"/>
      <c r="AH112" s="109"/>
      <c r="AI112" s="109"/>
      <c r="AJ112" s="5"/>
      <c r="AK112" s="11"/>
      <c r="AL112" s="8"/>
    </row>
    <row r="113" spans="1:38" s="6" customFormat="1" ht="18.75">
      <c r="A113" s="312"/>
      <c r="B113" s="110" t="s">
        <v>185</v>
      </c>
      <c r="C113" s="348"/>
      <c r="D113" s="110"/>
      <c r="E113" s="340"/>
      <c r="F113" s="110"/>
      <c r="G113" s="110"/>
      <c r="H113" s="348"/>
      <c r="I113" s="348"/>
      <c r="J113" s="348"/>
      <c r="K113" s="348"/>
      <c r="L113" s="348"/>
      <c r="M113" s="348"/>
      <c r="N113" s="348"/>
      <c r="O113" s="348"/>
      <c r="P113" s="348"/>
      <c r="Q113" s="348"/>
      <c r="R113" s="348"/>
      <c r="S113" s="351"/>
      <c r="T113" s="351"/>
      <c r="U113" s="351"/>
      <c r="V113" s="351"/>
      <c r="W113" s="351"/>
      <c r="X113" s="348"/>
      <c r="Y113" s="348"/>
      <c r="Z113" s="348"/>
      <c r="AA113" s="348"/>
      <c r="AB113" s="110"/>
      <c r="AC113" s="348"/>
      <c r="AD113" s="348"/>
      <c r="AE113" s="348"/>
      <c r="AF113" s="348"/>
      <c r="AG113" s="348"/>
      <c r="AH113" s="109"/>
      <c r="AI113" s="109"/>
      <c r="AJ113" s="5"/>
      <c r="AK113" s="11"/>
      <c r="AL113" s="8"/>
    </row>
    <row r="114" spans="1:38" s="6" customFormat="1" ht="19.5" thickBot="1">
      <c r="A114" s="312"/>
      <c r="B114" s="119" t="s">
        <v>186</v>
      </c>
      <c r="C114" s="349"/>
      <c r="D114" s="110"/>
      <c r="E114" s="340"/>
      <c r="F114" s="110"/>
      <c r="G114" s="110"/>
      <c r="H114" s="348"/>
      <c r="I114" s="348"/>
      <c r="J114" s="348"/>
      <c r="K114" s="348"/>
      <c r="L114" s="348"/>
      <c r="M114" s="348"/>
      <c r="N114" s="348"/>
      <c r="O114" s="348"/>
      <c r="P114" s="348"/>
      <c r="Q114" s="348"/>
      <c r="R114" s="348"/>
      <c r="S114" s="351"/>
      <c r="T114" s="351"/>
      <c r="U114" s="351"/>
      <c r="V114" s="351"/>
      <c r="W114" s="351"/>
      <c r="X114" s="348"/>
      <c r="Y114" s="348"/>
      <c r="Z114" s="348"/>
      <c r="AA114" s="348"/>
      <c r="AB114" s="110"/>
      <c r="AC114" s="348"/>
      <c r="AD114" s="348"/>
      <c r="AE114" s="348"/>
      <c r="AF114" s="348"/>
      <c r="AG114" s="348"/>
      <c r="AH114" s="109"/>
      <c r="AI114" s="109"/>
      <c r="AJ114" s="5"/>
      <c r="AK114" s="11"/>
      <c r="AL114" s="8"/>
    </row>
    <row r="115" spans="1:38" s="246" customFormat="1" ht="19.5" thickBot="1">
      <c r="A115" s="352"/>
      <c r="B115" s="233" t="s">
        <v>366</v>
      </c>
      <c r="C115" s="353">
        <f>SUM(C109:C114)</f>
        <v>0</v>
      </c>
      <c r="D115" s="353"/>
      <c r="E115" s="353"/>
      <c r="F115" s="353">
        <f>SUM(F109:F114)</f>
        <v>0</v>
      </c>
      <c r="G115" s="353">
        <f t="shared" ref="G115:AI115" si="12">SUM(G109:G114)</f>
        <v>0</v>
      </c>
      <c r="H115" s="353">
        <f t="shared" si="12"/>
        <v>0</v>
      </c>
      <c r="I115" s="353">
        <f t="shared" si="12"/>
        <v>0</v>
      </c>
      <c r="J115" s="353">
        <f t="shared" si="12"/>
        <v>0</v>
      </c>
      <c r="K115" s="353">
        <f t="shared" si="12"/>
        <v>0</v>
      </c>
      <c r="L115" s="353">
        <f t="shared" si="12"/>
        <v>0</v>
      </c>
      <c r="M115" s="353">
        <f t="shared" si="12"/>
        <v>0</v>
      </c>
      <c r="N115" s="353">
        <f t="shared" si="12"/>
        <v>0</v>
      </c>
      <c r="O115" s="353">
        <f t="shared" si="12"/>
        <v>0</v>
      </c>
      <c r="P115" s="353">
        <f t="shared" si="12"/>
        <v>0</v>
      </c>
      <c r="Q115" s="353">
        <f t="shared" si="12"/>
        <v>0</v>
      </c>
      <c r="R115" s="353">
        <f t="shared" si="12"/>
        <v>0</v>
      </c>
      <c r="S115" s="353">
        <f t="shared" si="12"/>
        <v>0</v>
      </c>
      <c r="T115" s="353">
        <f t="shared" si="12"/>
        <v>0</v>
      </c>
      <c r="U115" s="353">
        <f t="shared" si="12"/>
        <v>0</v>
      </c>
      <c r="V115" s="353">
        <f t="shared" si="12"/>
        <v>0</v>
      </c>
      <c r="W115" s="353">
        <f t="shared" si="12"/>
        <v>0</v>
      </c>
      <c r="X115" s="353">
        <f t="shared" si="12"/>
        <v>0</v>
      </c>
      <c r="Y115" s="353">
        <f t="shared" si="12"/>
        <v>0</v>
      </c>
      <c r="Z115" s="353">
        <f t="shared" si="12"/>
        <v>0</v>
      </c>
      <c r="AA115" s="353">
        <f t="shared" si="12"/>
        <v>0</v>
      </c>
      <c r="AB115" s="353">
        <f t="shared" si="12"/>
        <v>0</v>
      </c>
      <c r="AC115" s="353">
        <f t="shared" si="12"/>
        <v>0</v>
      </c>
      <c r="AD115" s="353">
        <f t="shared" si="12"/>
        <v>0</v>
      </c>
      <c r="AE115" s="353">
        <f t="shared" si="12"/>
        <v>0</v>
      </c>
      <c r="AF115" s="353">
        <f t="shared" si="12"/>
        <v>0</v>
      </c>
      <c r="AG115" s="353">
        <f t="shared" si="12"/>
        <v>0</v>
      </c>
      <c r="AH115" s="115">
        <f t="shared" si="12"/>
        <v>0</v>
      </c>
      <c r="AI115" s="115">
        <f t="shared" si="12"/>
        <v>0</v>
      </c>
      <c r="AJ115" s="5"/>
      <c r="AK115" s="234"/>
      <c r="AL115" s="235"/>
    </row>
    <row r="116" spans="1:38" s="6" customFormat="1" ht="18.75">
      <c r="A116" s="312"/>
      <c r="B116" s="121" t="s">
        <v>187</v>
      </c>
      <c r="C116" s="121"/>
      <c r="D116" s="110"/>
      <c r="E116" s="340"/>
      <c r="F116" s="110"/>
      <c r="G116" s="110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51"/>
      <c r="T116" s="351"/>
      <c r="U116" s="351"/>
      <c r="V116" s="351"/>
      <c r="W116" s="351"/>
      <c r="X116" s="348"/>
      <c r="Y116" s="330"/>
      <c r="Z116" s="330"/>
      <c r="AA116" s="330"/>
      <c r="AB116" s="110"/>
      <c r="AC116" s="348"/>
      <c r="AD116" s="348"/>
      <c r="AE116" s="348"/>
      <c r="AF116" s="348"/>
      <c r="AG116" s="348"/>
      <c r="AH116" s="109"/>
      <c r="AI116" s="109"/>
      <c r="AJ116" s="5"/>
      <c r="AK116" s="11"/>
      <c r="AL116" s="8"/>
    </row>
    <row r="117" spans="1:38" s="6" customFormat="1" ht="18.75">
      <c r="A117" s="312"/>
      <c r="B117" s="110" t="s">
        <v>188</v>
      </c>
      <c r="C117" s="110"/>
      <c r="D117" s="110"/>
      <c r="E117" s="340"/>
      <c r="F117" s="110"/>
      <c r="G117" s="110"/>
      <c r="H117" s="348"/>
      <c r="I117" s="348"/>
      <c r="J117" s="348"/>
      <c r="K117" s="348"/>
      <c r="L117" s="348"/>
      <c r="M117" s="348"/>
      <c r="N117" s="348"/>
      <c r="O117" s="348"/>
      <c r="P117" s="348"/>
      <c r="Q117" s="348"/>
      <c r="R117" s="348"/>
      <c r="S117" s="351"/>
      <c r="T117" s="351"/>
      <c r="U117" s="351"/>
      <c r="V117" s="351"/>
      <c r="W117" s="351"/>
      <c r="X117" s="348"/>
      <c r="Y117" s="330"/>
      <c r="Z117" s="330"/>
      <c r="AA117" s="330"/>
      <c r="AB117" s="110"/>
      <c r="AC117" s="348"/>
      <c r="AD117" s="348"/>
      <c r="AE117" s="348"/>
      <c r="AF117" s="348"/>
      <c r="AG117" s="348"/>
      <c r="AH117" s="109"/>
      <c r="AI117" s="109"/>
      <c r="AJ117" s="5"/>
      <c r="AK117" s="11"/>
      <c r="AL117" s="8"/>
    </row>
    <row r="118" spans="1:38" ht="19.5" thickBot="1">
      <c r="A118" s="91"/>
      <c r="B118" s="119" t="s">
        <v>89</v>
      </c>
      <c r="C118" s="110"/>
      <c r="D118" s="111"/>
      <c r="E118" s="111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350"/>
      <c r="T118" s="350"/>
      <c r="U118" s="350"/>
      <c r="V118" s="350"/>
      <c r="W118" s="350"/>
      <c r="X118" s="119"/>
      <c r="Y118" s="330"/>
      <c r="Z118" s="344"/>
      <c r="AA118" s="344"/>
      <c r="AB118" s="119"/>
      <c r="AC118" s="119"/>
      <c r="AD118" s="119"/>
      <c r="AE118" s="119"/>
      <c r="AF118" s="119"/>
      <c r="AG118" s="119"/>
      <c r="AH118" s="17"/>
      <c r="AI118" s="17"/>
      <c r="AK118" s="4"/>
      <c r="AL118" s="4"/>
    </row>
    <row r="119" spans="1:38" s="6" customFormat="1" ht="19.5" thickBot="1">
      <c r="A119" s="312"/>
      <c r="B119" s="120" t="s">
        <v>70</v>
      </c>
      <c r="C119" s="354"/>
      <c r="D119" s="354"/>
      <c r="E119" s="354"/>
      <c r="F119" s="334">
        <f>+F33+F107+F115</f>
        <v>19879140.811147008</v>
      </c>
      <c r="G119" s="334">
        <f t="shared" ref="G119:AI119" si="13">+G33+G107+G115</f>
        <v>12045936</v>
      </c>
      <c r="H119" s="334">
        <f t="shared" si="13"/>
        <v>7833204.8111470072</v>
      </c>
      <c r="I119" s="334">
        <f t="shared" si="13"/>
        <v>0</v>
      </c>
      <c r="J119" s="334">
        <f t="shared" si="13"/>
        <v>0</v>
      </c>
      <c r="K119" s="334">
        <f t="shared" si="13"/>
        <v>0</v>
      </c>
      <c r="L119" s="334">
        <f t="shared" si="13"/>
        <v>0</v>
      </c>
      <c r="M119" s="334">
        <f t="shared" si="13"/>
        <v>0</v>
      </c>
      <c r="N119" s="334">
        <f t="shared" si="13"/>
        <v>0</v>
      </c>
      <c r="O119" s="334">
        <f t="shared" si="13"/>
        <v>0</v>
      </c>
      <c r="P119" s="334">
        <f t="shared" si="13"/>
        <v>0</v>
      </c>
      <c r="Q119" s="334">
        <f t="shared" si="13"/>
        <v>0</v>
      </c>
      <c r="R119" s="334" t="e">
        <f t="shared" si="13"/>
        <v>#REF!</v>
      </c>
      <c r="S119" s="334">
        <f t="shared" si="13"/>
        <v>0</v>
      </c>
      <c r="T119" s="334">
        <f t="shared" si="13"/>
        <v>0</v>
      </c>
      <c r="U119" s="334">
        <f t="shared" si="13"/>
        <v>0</v>
      </c>
      <c r="V119" s="334">
        <f t="shared" si="13"/>
        <v>0</v>
      </c>
      <c r="W119" s="334">
        <f t="shared" si="13"/>
        <v>1657.378223355161</v>
      </c>
      <c r="X119" s="334">
        <f t="shared" si="13"/>
        <v>0</v>
      </c>
      <c r="Y119" s="334">
        <f t="shared" si="13"/>
        <v>0</v>
      </c>
      <c r="Z119" s="334">
        <f t="shared" si="13"/>
        <v>0</v>
      </c>
      <c r="AA119" s="334">
        <f t="shared" si="13"/>
        <v>0</v>
      </c>
      <c r="AB119" s="334">
        <f t="shared" si="13"/>
        <v>0</v>
      </c>
      <c r="AC119" s="334">
        <f t="shared" si="13"/>
        <v>0</v>
      </c>
      <c r="AD119" s="334" t="e">
        <f t="shared" si="13"/>
        <v>#REF!</v>
      </c>
      <c r="AE119" s="334">
        <f t="shared" si="13"/>
        <v>0</v>
      </c>
      <c r="AF119" s="334">
        <f t="shared" si="13"/>
        <v>0</v>
      </c>
      <c r="AG119" s="334">
        <f t="shared" si="13"/>
        <v>0</v>
      </c>
      <c r="AH119" s="114">
        <f t="shared" si="13"/>
        <v>0</v>
      </c>
      <c r="AI119" s="114" t="e">
        <f t="shared" si="13"/>
        <v>#REF!</v>
      </c>
      <c r="AJ119" s="5"/>
      <c r="AK119" s="8">
        <f>SUM(AK19:AK109)</f>
        <v>0</v>
      </c>
      <c r="AL119" s="8"/>
    </row>
    <row r="120" spans="1:38" ht="19.5" thickBot="1">
      <c r="B120" s="91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06"/>
      <c r="T120" s="106"/>
      <c r="U120" s="106"/>
      <c r="V120" s="106"/>
      <c r="W120" s="106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K120" s="4"/>
      <c r="AL120" s="4"/>
    </row>
    <row r="121" spans="1:38" ht="18.75">
      <c r="B121" s="236" t="s">
        <v>367</v>
      </c>
      <c r="C121" s="237"/>
    </row>
    <row r="122" spans="1:38" ht="18.75" hidden="1">
      <c r="B122" s="238" t="s">
        <v>181</v>
      </c>
      <c r="C122" s="239"/>
    </row>
    <row r="123" spans="1:38" ht="18.75" hidden="1">
      <c r="B123" s="238" t="s">
        <v>182</v>
      </c>
      <c r="C123" s="239"/>
    </row>
    <row r="124" spans="1:38" ht="18.75" hidden="1">
      <c r="B124" s="238" t="s">
        <v>183</v>
      </c>
      <c r="C124" s="240"/>
    </row>
    <row r="125" spans="1:38" ht="18.75" hidden="1">
      <c r="B125" s="238" t="s">
        <v>184</v>
      </c>
      <c r="C125" s="240"/>
    </row>
    <row r="126" spans="1:38" ht="18.75" hidden="1">
      <c r="B126" s="238" t="s">
        <v>185</v>
      </c>
      <c r="C126" s="240"/>
    </row>
    <row r="127" spans="1:38" ht="19.5" hidden="1" thickBot="1">
      <c r="B127" s="241" t="s">
        <v>186</v>
      </c>
      <c r="C127" s="242"/>
    </row>
  </sheetData>
  <mergeCells count="25">
    <mergeCell ref="S8:AG8"/>
    <mergeCell ref="S9:AB9"/>
    <mergeCell ref="AC9:AG9"/>
    <mergeCell ref="AI9:AI15"/>
    <mergeCell ref="B11:B15"/>
    <mergeCell ref="C11:E15"/>
    <mergeCell ref="F11:F15"/>
    <mergeCell ref="G11:G15"/>
    <mergeCell ref="H11:R11"/>
    <mergeCell ref="T11:U11"/>
    <mergeCell ref="T12:U12"/>
    <mergeCell ref="V12:W12"/>
    <mergeCell ref="X12:Y12"/>
    <mergeCell ref="AC12:AD12"/>
    <mergeCell ref="AE12:AF12"/>
    <mergeCell ref="V11:W11"/>
    <mergeCell ref="X11:Y11"/>
    <mergeCell ref="Z11:AA11"/>
    <mergeCell ref="AC11:AD11"/>
    <mergeCell ref="AE11:AF11"/>
    <mergeCell ref="H13:O13"/>
    <mergeCell ref="P13:Q13"/>
    <mergeCell ref="R13:R15"/>
    <mergeCell ref="I14:K14"/>
    <mergeCell ref="L14:O14"/>
  </mergeCells>
  <printOptions gridLines="1"/>
  <pageMargins left="0.78740157480314965" right="0.70866141732283472" top="0.74803149606299213" bottom="0.74803149606299213" header="0.31496062992125984" footer="0.31496062992125984"/>
  <pageSetup scale="39" orientation="landscape" r:id="rId1"/>
  <headerFooter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Z17"/>
  <sheetViews>
    <sheetView showGridLines="0" zoomScale="70" zoomScaleNormal="70" workbookViewId="0">
      <selection activeCell="O16" sqref="O16:S16"/>
    </sheetView>
  </sheetViews>
  <sheetFormatPr baseColWidth="10" defaultColWidth="11.5703125" defaultRowHeight="14.25"/>
  <cols>
    <col min="1" max="1" width="1.85546875" style="153" customWidth="1"/>
    <col min="2" max="5" width="4.5703125" style="153" customWidth="1"/>
    <col min="6" max="6" width="23.42578125" style="153" customWidth="1"/>
    <col min="7" max="7" width="13.42578125" style="153" customWidth="1"/>
    <col min="8" max="9" width="8.5703125" style="153" customWidth="1"/>
    <col min="10" max="10" width="6.140625" style="153" customWidth="1"/>
    <col min="11" max="12" width="4.5703125" style="153" customWidth="1"/>
    <col min="13" max="13" width="3.85546875" style="153" customWidth="1"/>
    <col min="14" max="14" width="8" style="153" customWidth="1"/>
    <col min="15" max="15" width="8.42578125" style="153" customWidth="1"/>
    <col min="16" max="18" width="4.5703125" style="153" customWidth="1"/>
    <col min="19" max="19" width="4.85546875" style="153" customWidth="1"/>
    <col min="20" max="20" width="9.140625" style="153" customWidth="1"/>
    <col min="21" max="21" width="7.85546875" style="153" customWidth="1"/>
    <col min="22" max="22" width="8.42578125" style="153" customWidth="1"/>
    <col min="23" max="23" width="4.5703125" style="153" customWidth="1"/>
    <col min="24" max="24" width="7.85546875" style="153" customWidth="1"/>
    <col min="25" max="25" width="4.28515625" style="153" customWidth="1"/>
    <col min="26" max="26" width="8.140625" style="153" customWidth="1"/>
    <col min="27" max="27" width="7.85546875" style="153" customWidth="1"/>
    <col min="28" max="28" width="4.5703125" style="153" customWidth="1"/>
    <col min="29" max="29" width="10.5703125" style="153" customWidth="1"/>
    <col min="30" max="30" width="9.140625" style="153" customWidth="1"/>
    <col min="31" max="31" width="2.5703125" style="153" customWidth="1"/>
    <col min="32" max="32" width="8.42578125" style="153" customWidth="1"/>
    <col min="33" max="33" width="9" style="153" customWidth="1"/>
    <col min="34" max="36" width="4.5703125" style="153" customWidth="1"/>
    <col min="37" max="37" width="7.140625" style="153" customWidth="1"/>
    <col min="38" max="38" width="8.5703125" style="153" customWidth="1"/>
    <col min="39" max="42" width="4.5703125" style="153" customWidth="1"/>
    <col min="43" max="44" width="11.5703125" style="153"/>
    <col min="45" max="45" width="7.140625" style="153" customWidth="1"/>
    <col min="46" max="46" width="7.42578125" style="153" customWidth="1"/>
    <col min="47" max="47" width="6.5703125" style="153" customWidth="1"/>
    <col min="48" max="48" width="8.140625" style="153" customWidth="1"/>
    <col min="49" max="49" width="1.5703125" style="153" customWidth="1"/>
    <col min="50" max="50" width="11.5703125" style="153"/>
    <col min="51" max="51" width="4.42578125" style="153" customWidth="1"/>
    <col min="52" max="52" width="4.85546875" style="153" customWidth="1"/>
    <col min="53" max="53" width="3.5703125" style="153" customWidth="1"/>
    <col min="54" max="54" width="4.42578125" style="153" customWidth="1"/>
    <col min="55" max="256" width="11.5703125" style="153"/>
    <col min="257" max="257" width="1.85546875" style="153" customWidth="1"/>
    <col min="258" max="261" width="4.5703125" style="153" customWidth="1"/>
    <col min="262" max="262" width="23.42578125" style="153" customWidth="1"/>
    <col min="263" max="263" width="13.42578125" style="153" customWidth="1"/>
    <col min="264" max="265" width="8.5703125" style="153" customWidth="1"/>
    <col min="266" max="266" width="6.140625" style="153" customWidth="1"/>
    <col min="267" max="268" width="4.5703125" style="153" customWidth="1"/>
    <col min="269" max="269" width="3.85546875" style="153" customWidth="1"/>
    <col min="270" max="270" width="8" style="153" customWidth="1"/>
    <col min="271" max="271" width="8.42578125" style="153" customWidth="1"/>
    <col min="272" max="274" width="4.5703125" style="153" customWidth="1"/>
    <col min="275" max="275" width="4.85546875" style="153" customWidth="1"/>
    <col min="276" max="276" width="9.140625" style="153" customWidth="1"/>
    <col min="277" max="277" width="7.85546875" style="153" customWidth="1"/>
    <col min="278" max="278" width="8.42578125" style="153" customWidth="1"/>
    <col min="279" max="279" width="4.5703125" style="153" customWidth="1"/>
    <col min="280" max="280" width="7.85546875" style="153" customWidth="1"/>
    <col min="281" max="281" width="4.28515625" style="153" customWidth="1"/>
    <col min="282" max="282" width="8.140625" style="153" customWidth="1"/>
    <col min="283" max="283" width="7.85546875" style="153" customWidth="1"/>
    <col min="284" max="284" width="4.5703125" style="153" customWidth="1"/>
    <col min="285" max="285" width="10.5703125" style="153" customWidth="1"/>
    <col min="286" max="286" width="9.140625" style="153" customWidth="1"/>
    <col min="287" max="287" width="2.5703125" style="153" customWidth="1"/>
    <col min="288" max="288" width="8.42578125" style="153" customWidth="1"/>
    <col min="289" max="289" width="9" style="153" customWidth="1"/>
    <col min="290" max="292" width="4.5703125" style="153" customWidth="1"/>
    <col min="293" max="293" width="7.140625" style="153" customWidth="1"/>
    <col min="294" max="294" width="8.5703125" style="153" customWidth="1"/>
    <col min="295" max="298" width="4.5703125" style="153" customWidth="1"/>
    <col min="299" max="300" width="11.5703125" style="153"/>
    <col min="301" max="301" width="7.140625" style="153" customWidth="1"/>
    <col min="302" max="302" width="7.42578125" style="153" customWidth="1"/>
    <col min="303" max="303" width="6.5703125" style="153" customWidth="1"/>
    <col min="304" max="304" width="8.140625" style="153" customWidth="1"/>
    <col min="305" max="305" width="1.5703125" style="153" customWidth="1"/>
    <col min="306" max="306" width="11.5703125" style="153"/>
    <col min="307" max="307" width="4.42578125" style="153" customWidth="1"/>
    <col min="308" max="308" width="4.85546875" style="153" customWidth="1"/>
    <col min="309" max="309" width="3.5703125" style="153" customWidth="1"/>
    <col min="310" max="310" width="4.42578125" style="153" customWidth="1"/>
    <col min="311" max="512" width="11.5703125" style="153"/>
    <col min="513" max="513" width="1.85546875" style="153" customWidth="1"/>
    <col min="514" max="517" width="4.5703125" style="153" customWidth="1"/>
    <col min="518" max="518" width="23.42578125" style="153" customWidth="1"/>
    <col min="519" max="519" width="13.42578125" style="153" customWidth="1"/>
    <col min="520" max="521" width="8.5703125" style="153" customWidth="1"/>
    <col min="522" max="522" width="6.140625" style="153" customWidth="1"/>
    <col min="523" max="524" width="4.5703125" style="153" customWidth="1"/>
    <col min="525" max="525" width="3.85546875" style="153" customWidth="1"/>
    <col min="526" max="526" width="8" style="153" customWidth="1"/>
    <col min="527" max="527" width="8.42578125" style="153" customWidth="1"/>
    <col min="528" max="530" width="4.5703125" style="153" customWidth="1"/>
    <col min="531" max="531" width="4.85546875" style="153" customWidth="1"/>
    <col min="532" max="532" width="9.140625" style="153" customWidth="1"/>
    <col min="533" max="533" width="7.85546875" style="153" customWidth="1"/>
    <col min="534" max="534" width="8.42578125" style="153" customWidth="1"/>
    <col min="535" max="535" width="4.5703125" style="153" customWidth="1"/>
    <col min="536" max="536" width="7.85546875" style="153" customWidth="1"/>
    <col min="537" max="537" width="4.28515625" style="153" customWidth="1"/>
    <col min="538" max="538" width="8.140625" style="153" customWidth="1"/>
    <col min="539" max="539" width="7.85546875" style="153" customWidth="1"/>
    <col min="540" max="540" width="4.5703125" style="153" customWidth="1"/>
    <col min="541" max="541" width="10.5703125" style="153" customWidth="1"/>
    <col min="542" max="542" width="9.140625" style="153" customWidth="1"/>
    <col min="543" max="543" width="2.5703125" style="153" customWidth="1"/>
    <col min="544" max="544" width="8.42578125" style="153" customWidth="1"/>
    <col min="545" max="545" width="9" style="153" customWidth="1"/>
    <col min="546" max="548" width="4.5703125" style="153" customWidth="1"/>
    <col min="549" max="549" width="7.140625" style="153" customWidth="1"/>
    <col min="550" max="550" width="8.5703125" style="153" customWidth="1"/>
    <col min="551" max="554" width="4.5703125" style="153" customWidth="1"/>
    <col min="555" max="556" width="11.5703125" style="153"/>
    <col min="557" max="557" width="7.140625" style="153" customWidth="1"/>
    <col min="558" max="558" width="7.42578125" style="153" customWidth="1"/>
    <col min="559" max="559" width="6.5703125" style="153" customWidth="1"/>
    <col min="560" max="560" width="8.140625" style="153" customWidth="1"/>
    <col min="561" max="561" width="1.5703125" style="153" customWidth="1"/>
    <col min="562" max="562" width="11.5703125" style="153"/>
    <col min="563" max="563" width="4.42578125" style="153" customWidth="1"/>
    <col min="564" max="564" width="4.85546875" style="153" customWidth="1"/>
    <col min="565" max="565" width="3.5703125" style="153" customWidth="1"/>
    <col min="566" max="566" width="4.42578125" style="153" customWidth="1"/>
    <col min="567" max="768" width="11.5703125" style="153"/>
    <col min="769" max="769" width="1.85546875" style="153" customWidth="1"/>
    <col min="770" max="773" width="4.5703125" style="153" customWidth="1"/>
    <col min="774" max="774" width="23.42578125" style="153" customWidth="1"/>
    <col min="775" max="775" width="13.42578125" style="153" customWidth="1"/>
    <col min="776" max="777" width="8.5703125" style="153" customWidth="1"/>
    <col min="778" max="778" width="6.140625" style="153" customWidth="1"/>
    <col min="779" max="780" width="4.5703125" style="153" customWidth="1"/>
    <col min="781" max="781" width="3.85546875" style="153" customWidth="1"/>
    <col min="782" max="782" width="8" style="153" customWidth="1"/>
    <col min="783" max="783" width="8.42578125" style="153" customWidth="1"/>
    <col min="784" max="786" width="4.5703125" style="153" customWidth="1"/>
    <col min="787" max="787" width="4.85546875" style="153" customWidth="1"/>
    <col min="788" max="788" width="9.140625" style="153" customWidth="1"/>
    <col min="789" max="789" width="7.85546875" style="153" customWidth="1"/>
    <col min="790" max="790" width="8.42578125" style="153" customWidth="1"/>
    <col min="791" max="791" width="4.5703125" style="153" customWidth="1"/>
    <col min="792" max="792" width="7.85546875" style="153" customWidth="1"/>
    <col min="793" max="793" width="4.28515625" style="153" customWidth="1"/>
    <col min="794" max="794" width="8.140625" style="153" customWidth="1"/>
    <col min="795" max="795" width="7.85546875" style="153" customWidth="1"/>
    <col min="796" max="796" width="4.5703125" style="153" customWidth="1"/>
    <col min="797" max="797" width="10.5703125" style="153" customWidth="1"/>
    <col min="798" max="798" width="9.140625" style="153" customWidth="1"/>
    <col min="799" max="799" width="2.5703125" style="153" customWidth="1"/>
    <col min="800" max="800" width="8.42578125" style="153" customWidth="1"/>
    <col min="801" max="801" width="9" style="153" customWidth="1"/>
    <col min="802" max="804" width="4.5703125" style="153" customWidth="1"/>
    <col min="805" max="805" width="7.140625" style="153" customWidth="1"/>
    <col min="806" max="806" width="8.5703125" style="153" customWidth="1"/>
    <col min="807" max="810" width="4.5703125" style="153" customWidth="1"/>
    <col min="811" max="812" width="11.5703125" style="153"/>
    <col min="813" max="813" width="7.140625" style="153" customWidth="1"/>
    <col min="814" max="814" width="7.42578125" style="153" customWidth="1"/>
    <col min="815" max="815" width="6.5703125" style="153" customWidth="1"/>
    <col min="816" max="816" width="8.140625" style="153" customWidth="1"/>
    <col min="817" max="817" width="1.5703125" style="153" customWidth="1"/>
    <col min="818" max="818" width="11.5703125" style="153"/>
    <col min="819" max="819" width="4.42578125" style="153" customWidth="1"/>
    <col min="820" max="820" width="4.85546875" style="153" customWidth="1"/>
    <col min="821" max="821" width="3.5703125" style="153" customWidth="1"/>
    <col min="822" max="822" width="4.42578125" style="153" customWidth="1"/>
    <col min="823" max="1024" width="11.5703125" style="153"/>
    <col min="1025" max="1025" width="1.85546875" style="153" customWidth="1"/>
    <col min="1026" max="1029" width="4.5703125" style="153" customWidth="1"/>
    <col min="1030" max="1030" width="23.42578125" style="153" customWidth="1"/>
    <col min="1031" max="1031" width="13.42578125" style="153" customWidth="1"/>
    <col min="1032" max="1033" width="8.5703125" style="153" customWidth="1"/>
    <col min="1034" max="1034" width="6.140625" style="153" customWidth="1"/>
    <col min="1035" max="1036" width="4.5703125" style="153" customWidth="1"/>
    <col min="1037" max="1037" width="3.85546875" style="153" customWidth="1"/>
    <col min="1038" max="1038" width="8" style="153" customWidth="1"/>
    <col min="1039" max="1039" width="8.42578125" style="153" customWidth="1"/>
    <col min="1040" max="1042" width="4.5703125" style="153" customWidth="1"/>
    <col min="1043" max="1043" width="4.85546875" style="153" customWidth="1"/>
    <col min="1044" max="1044" width="9.140625" style="153" customWidth="1"/>
    <col min="1045" max="1045" width="7.85546875" style="153" customWidth="1"/>
    <col min="1046" max="1046" width="8.42578125" style="153" customWidth="1"/>
    <col min="1047" max="1047" width="4.5703125" style="153" customWidth="1"/>
    <col min="1048" max="1048" width="7.85546875" style="153" customWidth="1"/>
    <col min="1049" max="1049" width="4.28515625" style="153" customWidth="1"/>
    <col min="1050" max="1050" width="8.140625" style="153" customWidth="1"/>
    <col min="1051" max="1051" width="7.85546875" style="153" customWidth="1"/>
    <col min="1052" max="1052" width="4.5703125" style="153" customWidth="1"/>
    <col min="1053" max="1053" width="10.5703125" style="153" customWidth="1"/>
    <col min="1054" max="1054" width="9.140625" style="153" customWidth="1"/>
    <col min="1055" max="1055" width="2.5703125" style="153" customWidth="1"/>
    <col min="1056" max="1056" width="8.42578125" style="153" customWidth="1"/>
    <col min="1057" max="1057" width="9" style="153" customWidth="1"/>
    <col min="1058" max="1060" width="4.5703125" style="153" customWidth="1"/>
    <col min="1061" max="1061" width="7.140625" style="153" customWidth="1"/>
    <col min="1062" max="1062" width="8.5703125" style="153" customWidth="1"/>
    <col min="1063" max="1066" width="4.5703125" style="153" customWidth="1"/>
    <col min="1067" max="1068" width="11.5703125" style="153"/>
    <col min="1069" max="1069" width="7.140625" style="153" customWidth="1"/>
    <col min="1070" max="1070" width="7.42578125" style="153" customWidth="1"/>
    <col min="1071" max="1071" width="6.5703125" style="153" customWidth="1"/>
    <col min="1072" max="1072" width="8.140625" style="153" customWidth="1"/>
    <col min="1073" max="1073" width="1.5703125" style="153" customWidth="1"/>
    <col min="1074" max="1074" width="11.5703125" style="153"/>
    <col min="1075" max="1075" width="4.42578125" style="153" customWidth="1"/>
    <col min="1076" max="1076" width="4.85546875" style="153" customWidth="1"/>
    <col min="1077" max="1077" width="3.5703125" style="153" customWidth="1"/>
    <col min="1078" max="1078" width="4.42578125" style="153" customWidth="1"/>
    <col min="1079" max="1280" width="11.5703125" style="153"/>
    <col min="1281" max="1281" width="1.85546875" style="153" customWidth="1"/>
    <col min="1282" max="1285" width="4.5703125" style="153" customWidth="1"/>
    <col min="1286" max="1286" width="23.42578125" style="153" customWidth="1"/>
    <col min="1287" max="1287" width="13.42578125" style="153" customWidth="1"/>
    <col min="1288" max="1289" width="8.5703125" style="153" customWidth="1"/>
    <col min="1290" max="1290" width="6.140625" style="153" customWidth="1"/>
    <col min="1291" max="1292" width="4.5703125" style="153" customWidth="1"/>
    <col min="1293" max="1293" width="3.85546875" style="153" customWidth="1"/>
    <col min="1294" max="1294" width="8" style="153" customWidth="1"/>
    <col min="1295" max="1295" width="8.42578125" style="153" customWidth="1"/>
    <col min="1296" max="1298" width="4.5703125" style="153" customWidth="1"/>
    <col min="1299" max="1299" width="4.85546875" style="153" customWidth="1"/>
    <col min="1300" max="1300" width="9.140625" style="153" customWidth="1"/>
    <col min="1301" max="1301" width="7.85546875" style="153" customWidth="1"/>
    <col min="1302" max="1302" width="8.42578125" style="153" customWidth="1"/>
    <col min="1303" max="1303" width="4.5703125" style="153" customWidth="1"/>
    <col min="1304" max="1304" width="7.85546875" style="153" customWidth="1"/>
    <col min="1305" max="1305" width="4.28515625" style="153" customWidth="1"/>
    <col min="1306" max="1306" width="8.140625" style="153" customWidth="1"/>
    <col min="1307" max="1307" width="7.85546875" style="153" customWidth="1"/>
    <col min="1308" max="1308" width="4.5703125" style="153" customWidth="1"/>
    <col min="1309" max="1309" width="10.5703125" style="153" customWidth="1"/>
    <col min="1310" max="1310" width="9.140625" style="153" customWidth="1"/>
    <col min="1311" max="1311" width="2.5703125" style="153" customWidth="1"/>
    <col min="1312" max="1312" width="8.42578125" style="153" customWidth="1"/>
    <col min="1313" max="1313" width="9" style="153" customWidth="1"/>
    <col min="1314" max="1316" width="4.5703125" style="153" customWidth="1"/>
    <col min="1317" max="1317" width="7.140625" style="153" customWidth="1"/>
    <col min="1318" max="1318" width="8.5703125" style="153" customWidth="1"/>
    <col min="1319" max="1322" width="4.5703125" style="153" customWidth="1"/>
    <col min="1323" max="1324" width="11.5703125" style="153"/>
    <col min="1325" max="1325" width="7.140625" style="153" customWidth="1"/>
    <col min="1326" max="1326" width="7.42578125" style="153" customWidth="1"/>
    <col min="1327" max="1327" width="6.5703125" style="153" customWidth="1"/>
    <col min="1328" max="1328" width="8.140625" style="153" customWidth="1"/>
    <col min="1329" max="1329" width="1.5703125" style="153" customWidth="1"/>
    <col min="1330" max="1330" width="11.5703125" style="153"/>
    <col min="1331" max="1331" width="4.42578125" style="153" customWidth="1"/>
    <col min="1332" max="1332" width="4.85546875" style="153" customWidth="1"/>
    <col min="1333" max="1333" width="3.5703125" style="153" customWidth="1"/>
    <col min="1334" max="1334" width="4.42578125" style="153" customWidth="1"/>
    <col min="1335" max="1536" width="11.5703125" style="153"/>
    <col min="1537" max="1537" width="1.85546875" style="153" customWidth="1"/>
    <col min="1538" max="1541" width="4.5703125" style="153" customWidth="1"/>
    <col min="1542" max="1542" width="23.42578125" style="153" customWidth="1"/>
    <col min="1543" max="1543" width="13.42578125" style="153" customWidth="1"/>
    <col min="1544" max="1545" width="8.5703125" style="153" customWidth="1"/>
    <col min="1546" max="1546" width="6.140625" style="153" customWidth="1"/>
    <col min="1547" max="1548" width="4.5703125" style="153" customWidth="1"/>
    <col min="1549" max="1549" width="3.85546875" style="153" customWidth="1"/>
    <col min="1550" max="1550" width="8" style="153" customWidth="1"/>
    <col min="1551" max="1551" width="8.42578125" style="153" customWidth="1"/>
    <col min="1552" max="1554" width="4.5703125" style="153" customWidth="1"/>
    <col min="1555" max="1555" width="4.85546875" style="153" customWidth="1"/>
    <col min="1556" max="1556" width="9.140625" style="153" customWidth="1"/>
    <col min="1557" max="1557" width="7.85546875" style="153" customWidth="1"/>
    <col min="1558" max="1558" width="8.42578125" style="153" customWidth="1"/>
    <col min="1559" max="1559" width="4.5703125" style="153" customWidth="1"/>
    <col min="1560" max="1560" width="7.85546875" style="153" customWidth="1"/>
    <col min="1561" max="1561" width="4.28515625" style="153" customWidth="1"/>
    <col min="1562" max="1562" width="8.140625" style="153" customWidth="1"/>
    <col min="1563" max="1563" width="7.85546875" style="153" customWidth="1"/>
    <col min="1564" max="1564" width="4.5703125" style="153" customWidth="1"/>
    <col min="1565" max="1565" width="10.5703125" style="153" customWidth="1"/>
    <col min="1566" max="1566" width="9.140625" style="153" customWidth="1"/>
    <col min="1567" max="1567" width="2.5703125" style="153" customWidth="1"/>
    <col min="1568" max="1568" width="8.42578125" style="153" customWidth="1"/>
    <col min="1569" max="1569" width="9" style="153" customWidth="1"/>
    <col min="1570" max="1572" width="4.5703125" style="153" customWidth="1"/>
    <col min="1573" max="1573" width="7.140625" style="153" customWidth="1"/>
    <col min="1574" max="1574" width="8.5703125" style="153" customWidth="1"/>
    <col min="1575" max="1578" width="4.5703125" style="153" customWidth="1"/>
    <col min="1579" max="1580" width="11.5703125" style="153"/>
    <col min="1581" max="1581" width="7.140625" style="153" customWidth="1"/>
    <col min="1582" max="1582" width="7.42578125" style="153" customWidth="1"/>
    <col min="1583" max="1583" width="6.5703125" style="153" customWidth="1"/>
    <col min="1584" max="1584" width="8.140625" style="153" customWidth="1"/>
    <col min="1585" max="1585" width="1.5703125" style="153" customWidth="1"/>
    <col min="1586" max="1586" width="11.5703125" style="153"/>
    <col min="1587" max="1587" width="4.42578125" style="153" customWidth="1"/>
    <col min="1588" max="1588" width="4.85546875" style="153" customWidth="1"/>
    <col min="1589" max="1589" width="3.5703125" style="153" customWidth="1"/>
    <col min="1590" max="1590" width="4.42578125" style="153" customWidth="1"/>
    <col min="1591" max="1792" width="11.5703125" style="153"/>
    <col min="1793" max="1793" width="1.85546875" style="153" customWidth="1"/>
    <col min="1794" max="1797" width="4.5703125" style="153" customWidth="1"/>
    <col min="1798" max="1798" width="23.42578125" style="153" customWidth="1"/>
    <col min="1799" max="1799" width="13.42578125" style="153" customWidth="1"/>
    <col min="1800" max="1801" width="8.5703125" style="153" customWidth="1"/>
    <col min="1802" max="1802" width="6.140625" style="153" customWidth="1"/>
    <col min="1803" max="1804" width="4.5703125" style="153" customWidth="1"/>
    <col min="1805" max="1805" width="3.85546875" style="153" customWidth="1"/>
    <col min="1806" max="1806" width="8" style="153" customWidth="1"/>
    <col min="1807" max="1807" width="8.42578125" style="153" customWidth="1"/>
    <col min="1808" max="1810" width="4.5703125" style="153" customWidth="1"/>
    <col min="1811" max="1811" width="4.85546875" style="153" customWidth="1"/>
    <col min="1812" max="1812" width="9.140625" style="153" customWidth="1"/>
    <col min="1813" max="1813" width="7.85546875" style="153" customWidth="1"/>
    <col min="1814" max="1814" width="8.42578125" style="153" customWidth="1"/>
    <col min="1815" max="1815" width="4.5703125" style="153" customWidth="1"/>
    <col min="1816" max="1816" width="7.85546875" style="153" customWidth="1"/>
    <col min="1817" max="1817" width="4.28515625" style="153" customWidth="1"/>
    <col min="1818" max="1818" width="8.140625" style="153" customWidth="1"/>
    <col min="1819" max="1819" width="7.85546875" style="153" customWidth="1"/>
    <col min="1820" max="1820" width="4.5703125" style="153" customWidth="1"/>
    <col min="1821" max="1821" width="10.5703125" style="153" customWidth="1"/>
    <col min="1822" max="1822" width="9.140625" style="153" customWidth="1"/>
    <col min="1823" max="1823" width="2.5703125" style="153" customWidth="1"/>
    <col min="1824" max="1824" width="8.42578125" style="153" customWidth="1"/>
    <col min="1825" max="1825" width="9" style="153" customWidth="1"/>
    <col min="1826" max="1828" width="4.5703125" style="153" customWidth="1"/>
    <col min="1829" max="1829" width="7.140625" style="153" customWidth="1"/>
    <col min="1830" max="1830" width="8.5703125" style="153" customWidth="1"/>
    <col min="1831" max="1834" width="4.5703125" style="153" customWidth="1"/>
    <col min="1835" max="1836" width="11.5703125" style="153"/>
    <col min="1837" max="1837" width="7.140625" style="153" customWidth="1"/>
    <col min="1838" max="1838" width="7.42578125" style="153" customWidth="1"/>
    <col min="1839" max="1839" width="6.5703125" style="153" customWidth="1"/>
    <col min="1840" max="1840" width="8.140625" style="153" customWidth="1"/>
    <col min="1841" max="1841" width="1.5703125" style="153" customWidth="1"/>
    <col min="1842" max="1842" width="11.5703125" style="153"/>
    <col min="1843" max="1843" width="4.42578125" style="153" customWidth="1"/>
    <col min="1844" max="1844" width="4.85546875" style="153" customWidth="1"/>
    <col min="1845" max="1845" width="3.5703125" style="153" customWidth="1"/>
    <col min="1846" max="1846" width="4.42578125" style="153" customWidth="1"/>
    <col min="1847" max="2048" width="11.5703125" style="153"/>
    <col min="2049" max="2049" width="1.85546875" style="153" customWidth="1"/>
    <col min="2050" max="2053" width="4.5703125" style="153" customWidth="1"/>
    <col min="2054" max="2054" width="23.42578125" style="153" customWidth="1"/>
    <col min="2055" max="2055" width="13.42578125" style="153" customWidth="1"/>
    <col min="2056" max="2057" width="8.5703125" style="153" customWidth="1"/>
    <col min="2058" max="2058" width="6.140625" style="153" customWidth="1"/>
    <col min="2059" max="2060" width="4.5703125" style="153" customWidth="1"/>
    <col min="2061" max="2061" width="3.85546875" style="153" customWidth="1"/>
    <col min="2062" max="2062" width="8" style="153" customWidth="1"/>
    <col min="2063" max="2063" width="8.42578125" style="153" customWidth="1"/>
    <col min="2064" max="2066" width="4.5703125" style="153" customWidth="1"/>
    <col min="2067" max="2067" width="4.85546875" style="153" customWidth="1"/>
    <col min="2068" max="2068" width="9.140625" style="153" customWidth="1"/>
    <col min="2069" max="2069" width="7.85546875" style="153" customWidth="1"/>
    <col min="2070" max="2070" width="8.42578125" style="153" customWidth="1"/>
    <col min="2071" max="2071" width="4.5703125" style="153" customWidth="1"/>
    <col min="2072" max="2072" width="7.85546875" style="153" customWidth="1"/>
    <col min="2073" max="2073" width="4.28515625" style="153" customWidth="1"/>
    <col min="2074" max="2074" width="8.140625" style="153" customWidth="1"/>
    <col min="2075" max="2075" width="7.85546875" style="153" customWidth="1"/>
    <col min="2076" max="2076" width="4.5703125" style="153" customWidth="1"/>
    <col min="2077" max="2077" width="10.5703125" style="153" customWidth="1"/>
    <col min="2078" max="2078" width="9.140625" style="153" customWidth="1"/>
    <col min="2079" max="2079" width="2.5703125" style="153" customWidth="1"/>
    <col min="2080" max="2080" width="8.42578125" style="153" customWidth="1"/>
    <col min="2081" max="2081" width="9" style="153" customWidth="1"/>
    <col min="2082" max="2084" width="4.5703125" style="153" customWidth="1"/>
    <col min="2085" max="2085" width="7.140625" style="153" customWidth="1"/>
    <col min="2086" max="2086" width="8.5703125" style="153" customWidth="1"/>
    <col min="2087" max="2090" width="4.5703125" style="153" customWidth="1"/>
    <col min="2091" max="2092" width="11.5703125" style="153"/>
    <col min="2093" max="2093" width="7.140625" style="153" customWidth="1"/>
    <col min="2094" max="2094" width="7.42578125" style="153" customWidth="1"/>
    <col min="2095" max="2095" width="6.5703125" style="153" customWidth="1"/>
    <col min="2096" max="2096" width="8.140625" style="153" customWidth="1"/>
    <col min="2097" max="2097" width="1.5703125" style="153" customWidth="1"/>
    <col min="2098" max="2098" width="11.5703125" style="153"/>
    <col min="2099" max="2099" width="4.42578125" style="153" customWidth="1"/>
    <col min="2100" max="2100" width="4.85546875" style="153" customWidth="1"/>
    <col min="2101" max="2101" width="3.5703125" style="153" customWidth="1"/>
    <col min="2102" max="2102" width="4.42578125" style="153" customWidth="1"/>
    <col min="2103" max="2304" width="11.5703125" style="153"/>
    <col min="2305" max="2305" width="1.85546875" style="153" customWidth="1"/>
    <col min="2306" max="2309" width="4.5703125" style="153" customWidth="1"/>
    <col min="2310" max="2310" width="23.42578125" style="153" customWidth="1"/>
    <col min="2311" max="2311" width="13.42578125" style="153" customWidth="1"/>
    <col min="2312" max="2313" width="8.5703125" style="153" customWidth="1"/>
    <col min="2314" max="2314" width="6.140625" style="153" customWidth="1"/>
    <col min="2315" max="2316" width="4.5703125" style="153" customWidth="1"/>
    <col min="2317" max="2317" width="3.85546875" style="153" customWidth="1"/>
    <col min="2318" max="2318" width="8" style="153" customWidth="1"/>
    <col min="2319" max="2319" width="8.42578125" style="153" customWidth="1"/>
    <col min="2320" max="2322" width="4.5703125" style="153" customWidth="1"/>
    <col min="2323" max="2323" width="4.85546875" style="153" customWidth="1"/>
    <col min="2324" max="2324" width="9.140625" style="153" customWidth="1"/>
    <col min="2325" max="2325" width="7.85546875" style="153" customWidth="1"/>
    <col min="2326" max="2326" width="8.42578125" style="153" customWidth="1"/>
    <col min="2327" max="2327" width="4.5703125" style="153" customWidth="1"/>
    <col min="2328" max="2328" width="7.85546875" style="153" customWidth="1"/>
    <col min="2329" max="2329" width="4.28515625" style="153" customWidth="1"/>
    <col min="2330" max="2330" width="8.140625" style="153" customWidth="1"/>
    <col min="2331" max="2331" width="7.85546875" style="153" customWidth="1"/>
    <col min="2332" max="2332" width="4.5703125" style="153" customWidth="1"/>
    <col min="2333" max="2333" width="10.5703125" style="153" customWidth="1"/>
    <col min="2334" max="2334" width="9.140625" style="153" customWidth="1"/>
    <col min="2335" max="2335" width="2.5703125" style="153" customWidth="1"/>
    <col min="2336" max="2336" width="8.42578125" style="153" customWidth="1"/>
    <col min="2337" max="2337" width="9" style="153" customWidth="1"/>
    <col min="2338" max="2340" width="4.5703125" style="153" customWidth="1"/>
    <col min="2341" max="2341" width="7.140625" style="153" customWidth="1"/>
    <col min="2342" max="2342" width="8.5703125" style="153" customWidth="1"/>
    <col min="2343" max="2346" width="4.5703125" style="153" customWidth="1"/>
    <col min="2347" max="2348" width="11.5703125" style="153"/>
    <col min="2349" max="2349" width="7.140625" style="153" customWidth="1"/>
    <col min="2350" max="2350" width="7.42578125" style="153" customWidth="1"/>
    <col min="2351" max="2351" width="6.5703125" style="153" customWidth="1"/>
    <col min="2352" max="2352" width="8.140625" style="153" customWidth="1"/>
    <col min="2353" max="2353" width="1.5703125" style="153" customWidth="1"/>
    <col min="2354" max="2354" width="11.5703125" style="153"/>
    <col min="2355" max="2355" width="4.42578125" style="153" customWidth="1"/>
    <col min="2356" max="2356" width="4.85546875" style="153" customWidth="1"/>
    <col min="2357" max="2357" width="3.5703125" style="153" customWidth="1"/>
    <col min="2358" max="2358" width="4.42578125" style="153" customWidth="1"/>
    <col min="2359" max="2560" width="11.5703125" style="153"/>
    <col min="2561" max="2561" width="1.85546875" style="153" customWidth="1"/>
    <col min="2562" max="2565" width="4.5703125" style="153" customWidth="1"/>
    <col min="2566" max="2566" width="23.42578125" style="153" customWidth="1"/>
    <col min="2567" max="2567" width="13.42578125" style="153" customWidth="1"/>
    <col min="2568" max="2569" width="8.5703125" style="153" customWidth="1"/>
    <col min="2570" max="2570" width="6.140625" style="153" customWidth="1"/>
    <col min="2571" max="2572" width="4.5703125" style="153" customWidth="1"/>
    <col min="2573" max="2573" width="3.85546875" style="153" customWidth="1"/>
    <col min="2574" max="2574" width="8" style="153" customWidth="1"/>
    <col min="2575" max="2575" width="8.42578125" style="153" customWidth="1"/>
    <col min="2576" max="2578" width="4.5703125" style="153" customWidth="1"/>
    <col min="2579" max="2579" width="4.85546875" style="153" customWidth="1"/>
    <col min="2580" max="2580" width="9.140625" style="153" customWidth="1"/>
    <col min="2581" max="2581" width="7.85546875" style="153" customWidth="1"/>
    <col min="2582" max="2582" width="8.42578125" style="153" customWidth="1"/>
    <col min="2583" max="2583" width="4.5703125" style="153" customWidth="1"/>
    <col min="2584" max="2584" width="7.85546875" style="153" customWidth="1"/>
    <col min="2585" max="2585" width="4.28515625" style="153" customWidth="1"/>
    <col min="2586" max="2586" width="8.140625" style="153" customWidth="1"/>
    <col min="2587" max="2587" width="7.85546875" style="153" customWidth="1"/>
    <col min="2588" max="2588" width="4.5703125" style="153" customWidth="1"/>
    <col min="2589" max="2589" width="10.5703125" style="153" customWidth="1"/>
    <col min="2590" max="2590" width="9.140625" style="153" customWidth="1"/>
    <col min="2591" max="2591" width="2.5703125" style="153" customWidth="1"/>
    <col min="2592" max="2592" width="8.42578125" style="153" customWidth="1"/>
    <col min="2593" max="2593" width="9" style="153" customWidth="1"/>
    <col min="2594" max="2596" width="4.5703125" style="153" customWidth="1"/>
    <col min="2597" max="2597" width="7.140625" style="153" customWidth="1"/>
    <col min="2598" max="2598" width="8.5703125" style="153" customWidth="1"/>
    <col min="2599" max="2602" width="4.5703125" style="153" customWidth="1"/>
    <col min="2603" max="2604" width="11.5703125" style="153"/>
    <col min="2605" max="2605" width="7.140625" style="153" customWidth="1"/>
    <col min="2606" max="2606" width="7.42578125" style="153" customWidth="1"/>
    <col min="2607" max="2607" width="6.5703125" style="153" customWidth="1"/>
    <col min="2608" max="2608" width="8.140625" style="153" customWidth="1"/>
    <col min="2609" max="2609" width="1.5703125" style="153" customWidth="1"/>
    <col min="2610" max="2610" width="11.5703125" style="153"/>
    <col min="2611" max="2611" width="4.42578125" style="153" customWidth="1"/>
    <col min="2612" max="2612" width="4.85546875" style="153" customWidth="1"/>
    <col min="2613" max="2613" width="3.5703125" style="153" customWidth="1"/>
    <col min="2614" max="2614" width="4.42578125" style="153" customWidth="1"/>
    <col min="2615" max="2816" width="11.5703125" style="153"/>
    <col min="2817" max="2817" width="1.85546875" style="153" customWidth="1"/>
    <col min="2818" max="2821" width="4.5703125" style="153" customWidth="1"/>
    <col min="2822" max="2822" width="23.42578125" style="153" customWidth="1"/>
    <col min="2823" max="2823" width="13.42578125" style="153" customWidth="1"/>
    <col min="2824" max="2825" width="8.5703125" style="153" customWidth="1"/>
    <col min="2826" max="2826" width="6.140625" style="153" customWidth="1"/>
    <col min="2827" max="2828" width="4.5703125" style="153" customWidth="1"/>
    <col min="2829" max="2829" width="3.85546875" style="153" customWidth="1"/>
    <col min="2830" max="2830" width="8" style="153" customWidth="1"/>
    <col min="2831" max="2831" width="8.42578125" style="153" customWidth="1"/>
    <col min="2832" max="2834" width="4.5703125" style="153" customWidth="1"/>
    <col min="2835" max="2835" width="4.85546875" style="153" customWidth="1"/>
    <col min="2836" max="2836" width="9.140625" style="153" customWidth="1"/>
    <col min="2837" max="2837" width="7.85546875" style="153" customWidth="1"/>
    <col min="2838" max="2838" width="8.42578125" style="153" customWidth="1"/>
    <col min="2839" max="2839" width="4.5703125" style="153" customWidth="1"/>
    <col min="2840" max="2840" width="7.85546875" style="153" customWidth="1"/>
    <col min="2841" max="2841" width="4.28515625" style="153" customWidth="1"/>
    <col min="2842" max="2842" width="8.140625" style="153" customWidth="1"/>
    <col min="2843" max="2843" width="7.85546875" style="153" customWidth="1"/>
    <col min="2844" max="2844" width="4.5703125" style="153" customWidth="1"/>
    <col min="2845" max="2845" width="10.5703125" style="153" customWidth="1"/>
    <col min="2846" max="2846" width="9.140625" style="153" customWidth="1"/>
    <col min="2847" max="2847" width="2.5703125" style="153" customWidth="1"/>
    <col min="2848" max="2848" width="8.42578125" style="153" customWidth="1"/>
    <col min="2849" max="2849" width="9" style="153" customWidth="1"/>
    <col min="2850" max="2852" width="4.5703125" style="153" customWidth="1"/>
    <col min="2853" max="2853" width="7.140625" style="153" customWidth="1"/>
    <col min="2854" max="2854" width="8.5703125" style="153" customWidth="1"/>
    <col min="2855" max="2858" width="4.5703125" style="153" customWidth="1"/>
    <col min="2859" max="2860" width="11.5703125" style="153"/>
    <col min="2861" max="2861" width="7.140625" style="153" customWidth="1"/>
    <col min="2862" max="2862" width="7.42578125" style="153" customWidth="1"/>
    <col min="2863" max="2863" width="6.5703125" style="153" customWidth="1"/>
    <col min="2864" max="2864" width="8.140625" style="153" customWidth="1"/>
    <col min="2865" max="2865" width="1.5703125" style="153" customWidth="1"/>
    <col min="2866" max="2866" width="11.5703125" style="153"/>
    <col min="2867" max="2867" width="4.42578125" style="153" customWidth="1"/>
    <col min="2868" max="2868" width="4.85546875" style="153" customWidth="1"/>
    <col min="2869" max="2869" width="3.5703125" style="153" customWidth="1"/>
    <col min="2870" max="2870" width="4.42578125" style="153" customWidth="1"/>
    <col min="2871" max="3072" width="11.5703125" style="153"/>
    <col min="3073" max="3073" width="1.85546875" style="153" customWidth="1"/>
    <col min="3074" max="3077" width="4.5703125" style="153" customWidth="1"/>
    <col min="3078" max="3078" width="23.42578125" style="153" customWidth="1"/>
    <col min="3079" max="3079" width="13.42578125" style="153" customWidth="1"/>
    <col min="3080" max="3081" width="8.5703125" style="153" customWidth="1"/>
    <col min="3082" max="3082" width="6.140625" style="153" customWidth="1"/>
    <col min="3083" max="3084" width="4.5703125" style="153" customWidth="1"/>
    <col min="3085" max="3085" width="3.85546875" style="153" customWidth="1"/>
    <col min="3086" max="3086" width="8" style="153" customWidth="1"/>
    <col min="3087" max="3087" width="8.42578125" style="153" customWidth="1"/>
    <col min="3088" max="3090" width="4.5703125" style="153" customWidth="1"/>
    <col min="3091" max="3091" width="4.85546875" style="153" customWidth="1"/>
    <col min="3092" max="3092" width="9.140625" style="153" customWidth="1"/>
    <col min="3093" max="3093" width="7.85546875" style="153" customWidth="1"/>
    <col min="3094" max="3094" width="8.42578125" style="153" customWidth="1"/>
    <col min="3095" max="3095" width="4.5703125" style="153" customWidth="1"/>
    <col min="3096" max="3096" width="7.85546875" style="153" customWidth="1"/>
    <col min="3097" max="3097" width="4.28515625" style="153" customWidth="1"/>
    <col min="3098" max="3098" width="8.140625" style="153" customWidth="1"/>
    <col min="3099" max="3099" width="7.85546875" style="153" customWidth="1"/>
    <col min="3100" max="3100" width="4.5703125" style="153" customWidth="1"/>
    <col min="3101" max="3101" width="10.5703125" style="153" customWidth="1"/>
    <col min="3102" max="3102" width="9.140625" style="153" customWidth="1"/>
    <col min="3103" max="3103" width="2.5703125" style="153" customWidth="1"/>
    <col min="3104" max="3104" width="8.42578125" style="153" customWidth="1"/>
    <col min="3105" max="3105" width="9" style="153" customWidth="1"/>
    <col min="3106" max="3108" width="4.5703125" style="153" customWidth="1"/>
    <col min="3109" max="3109" width="7.140625" style="153" customWidth="1"/>
    <col min="3110" max="3110" width="8.5703125" style="153" customWidth="1"/>
    <col min="3111" max="3114" width="4.5703125" style="153" customWidth="1"/>
    <col min="3115" max="3116" width="11.5703125" style="153"/>
    <col min="3117" max="3117" width="7.140625" style="153" customWidth="1"/>
    <col min="3118" max="3118" width="7.42578125" style="153" customWidth="1"/>
    <col min="3119" max="3119" width="6.5703125" style="153" customWidth="1"/>
    <col min="3120" max="3120" width="8.140625" style="153" customWidth="1"/>
    <col min="3121" max="3121" width="1.5703125" style="153" customWidth="1"/>
    <col min="3122" max="3122" width="11.5703125" style="153"/>
    <col min="3123" max="3123" width="4.42578125" style="153" customWidth="1"/>
    <col min="3124" max="3124" width="4.85546875" style="153" customWidth="1"/>
    <col min="3125" max="3125" width="3.5703125" style="153" customWidth="1"/>
    <col min="3126" max="3126" width="4.42578125" style="153" customWidth="1"/>
    <col min="3127" max="3328" width="11.5703125" style="153"/>
    <col min="3329" max="3329" width="1.85546875" style="153" customWidth="1"/>
    <col min="3330" max="3333" width="4.5703125" style="153" customWidth="1"/>
    <col min="3334" max="3334" width="23.42578125" style="153" customWidth="1"/>
    <col min="3335" max="3335" width="13.42578125" style="153" customWidth="1"/>
    <col min="3336" max="3337" width="8.5703125" style="153" customWidth="1"/>
    <col min="3338" max="3338" width="6.140625" style="153" customWidth="1"/>
    <col min="3339" max="3340" width="4.5703125" style="153" customWidth="1"/>
    <col min="3341" max="3341" width="3.85546875" style="153" customWidth="1"/>
    <col min="3342" max="3342" width="8" style="153" customWidth="1"/>
    <col min="3343" max="3343" width="8.42578125" style="153" customWidth="1"/>
    <col min="3344" max="3346" width="4.5703125" style="153" customWidth="1"/>
    <col min="3347" max="3347" width="4.85546875" style="153" customWidth="1"/>
    <col min="3348" max="3348" width="9.140625" style="153" customWidth="1"/>
    <col min="3349" max="3349" width="7.85546875" style="153" customWidth="1"/>
    <col min="3350" max="3350" width="8.42578125" style="153" customWidth="1"/>
    <col min="3351" max="3351" width="4.5703125" style="153" customWidth="1"/>
    <col min="3352" max="3352" width="7.85546875" style="153" customWidth="1"/>
    <col min="3353" max="3353" width="4.28515625" style="153" customWidth="1"/>
    <col min="3354" max="3354" width="8.140625" style="153" customWidth="1"/>
    <col min="3355" max="3355" width="7.85546875" style="153" customWidth="1"/>
    <col min="3356" max="3356" width="4.5703125" style="153" customWidth="1"/>
    <col min="3357" max="3357" width="10.5703125" style="153" customWidth="1"/>
    <col min="3358" max="3358" width="9.140625" style="153" customWidth="1"/>
    <col min="3359" max="3359" width="2.5703125" style="153" customWidth="1"/>
    <col min="3360" max="3360" width="8.42578125" style="153" customWidth="1"/>
    <col min="3361" max="3361" width="9" style="153" customWidth="1"/>
    <col min="3362" max="3364" width="4.5703125" style="153" customWidth="1"/>
    <col min="3365" max="3365" width="7.140625" style="153" customWidth="1"/>
    <col min="3366" max="3366" width="8.5703125" style="153" customWidth="1"/>
    <col min="3367" max="3370" width="4.5703125" style="153" customWidth="1"/>
    <col min="3371" max="3372" width="11.5703125" style="153"/>
    <col min="3373" max="3373" width="7.140625" style="153" customWidth="1"/>
    <col min="3374" max="3374" width="7.42578125" style="153" customWidth="1"/>
    <col min="3375" max="3375" width="6.5703125" style="153" customWidth="1"/>
    <col min="3376" max="3376" width="8.140625" style="153" customWidth="1"/>
    <col min="3377" max="3377" width="1.5703125" style="153" customWidth="1"/>
    <col min="3378" max="3378" width="11.5703125" style="153"/>
    <col min="3379" max="3379" width="4.42578125" style="153" customWidth="1"/>
    <col min="3380" max="3380" width="4.85546875" style="153" customWidth="1"/>
    <col min="3381" max="3381" width="3.5703125" style="153" customWidth="1"/>
    <col min="3382" max="3382" width="4.42578125" style="153" customWidth="1"/>
    <col min="3383" max="3584" width="11.5703125" style="153"/>
    <col min="3585" max="3585" width="1.85546875" style="153" customWidth="1"/>
    <col min="3586" max="3589" width="4.5703125" style="153" customWidth="1"/>
    <col min="3590" max="3590" width="23.42578125" style="153" customWidth="1"/>
    <col min="3591" max="3591" width="13.42578125" style="153" customWidth="1"/>
    <col min="3592" max="3593" width="8.5703125" style="153" customWidth="1"/>
    <col min="3594" max="3594" width="6.140625" style="153" customWidth="1"/>
    <col min="3595" max="3596" width="4.5703125" style="153" customWidth="1"/>
    <col min="3597" max="3597" width="3.85546875" style="153" customWidth="1"/>
    <col min="3598" max="3598" width="8" style="153" customWidth="1"/>
    <col min="3599" max="3599" width="8.42578125" style="153" customWidth="1"/>
    <col min="3600" max="3602" width="4.5703125" style="153" customWidth="1"/>
    <col min="3603" max="3603" width="4.85546875" style="153" customWidth="1"/>
    <col min="3604" max="3604" width="9.140625" style="153" customWidth="1"/>
    <col min="3605" max="3605" width="7.85546875" style="153" customWidth="1"/>
    <col min="3606" max="3606" width="8.42578125" style="153" customWidth="1"/>
    <col min="3607" max="3607" width="4.5703125" style="153" customWidth="1"/>
    <col min="3608" max="3608" width="7.85546875" style="153" customWidth="1"/>
    <col min="3609" max="3609" width="4.28515625" style="153" customWidth="1"/>
    <col min="3610" max="3610" width="8.140625" style="153" customWidth="1"/>
    <col min="3611" max="3611" width="7.85546875" style="153" customWidth="1"/>
    <col min="3612" max="3612" width="4.5703125" style="153" customWidth="1"/>
    <col min="3613" max="3613" width="10.5703125" style="153" customWidth="1"/>
    <col min="3614" max="3614" width="9.140625" style="153" customWidth="1"/>
    <col min="3615" max="3615" width="2.5703125" style="153" customWidth="1"/>
    <col min="3616" max="3616" width="8.42578125" style="153" customWidth="1"/>
    <col min="3617" max="3617" width="9" style="153" customWidth="1"/>
    <col min="3618" max="3620" width="4.5703125" style="153" customWidth="1"/>
    <col min="3621" max="3621" width="7.140625" style="153" customWidth="1"/>
    <col min="3622" max="3622" width="8.5703125" style="153" customWidth="1"/>
    <col min="3623" max="3626" width="4.5703125" style="153" customWidth="1"/>
    <col min="3627" max="3628" width="11.5703125" style="153"/>
    <col min="3629" max="3629" width="7.140625" style="153" customWidth="1"/>
    <col min="3630" max="3630" width="7.42578125" style="153" customWidth="1"/>
    <col min="3631" max="3631" width="6.5703125" style="153" customWidth="1"/>
    <col min="3632" max="3632" width="8.140625" style="153" customWidth="1"/>
    <col min="3633" max="3633" width="1.5703125" style="153" customWidth="1"/>
    <col min="3634" max="3634" width="11.5703125" style="153"/>
    <col min="3635" max="3635" width="4.42578125" style="153" customWidth="1"/>
    <col min="3636" max="3636" width="4.85546875" style="153" customWidth="1"/>
    <col min="3637" max="3637" width="3.5703125" style="153" customWidth="1"/>
    <col min="3638" max="3638" width="4.42578125" style="153" customWidth="1"/>
    <col min="3639" max="3840" width="11.5703125" style="153"/>
    <col min="3841" max="3841" width="1.85546875" style="153" customWidth="1"/>
    <col min="3842" max="3845" width="4.5703125" style="153" customWidth="1"/>
    <col min="3846" max="3846" width="23.42578125" style="153" customWidth="1"/>
    <col min="3847" max="3847" width="13.42578125" style="153" customWidth="1"/>
    <col min="3848" max="3849" width="8.5703125" style="153" customWidth="1"/>
    <col min="3850" max="3850" width="6.140625" style="153" customWidth="1"/>
    <col min="3851" max="3852" width="4.5703125" style="153" customWidth="1"/>
    <col min="3853" max="3853" width="3.85546875" style="153" customWidth="1"/>
    <col min="3854" max="3854" width="8" style="153" customWidth="1"/>
    <col min="3855" max="3855" width="8.42578125" style="153" customWidth="1"/>
    <col min="3856" max="3858" width="4.5703125" style="153" customWidth="1"/>
    <col min="3859" max="3859" width="4.85546875" style="153" customWidth="1"/>
    <col min="3860" max="3860" width="9.140625" style="153" customWidth="1"/>
    <col min="3861" max="3861" width="7.85546875" style="153" customWidth="1"/>
    <col min="3862" max="3862" width="8.42578125" style="153" customWidth="1"/>
    <col min="3863" max="3863" width="4.5703125" style="153" customWidth="1"/>
    <col min="3864" max="3864" width="7.85546875" style="153" customWidth="1"/>
    <col min="3865" max="3865" width="4.28515625" style="153" customWidth="1"/>
    <col min="3866" max="3866" width="8.140625" style="153" customWidth="1"/>
    <col min="3867" max="3867" width="7.85546875" style="153" customWidth="1"/>
    <col min="3868" max="3868" width="4.5703125" style="153" customWidth="1"/>
    <col min="3869" max="3869" width="10.5703125" style="153" customWidth="1"/>
    <col min="3870" max="3870" width="9.140625" style="153" customWidth="1"/>
    <col min="3871" max="3871" width="2.5703125" style="153" customWidth="1"/>
    <col min="3872" max="3872" width="8.42578125" style="153" customWidth="1"/>
    <col min="3873" max="3873" width="9" style="153" customWidth="1"/>
    <col min="3874" max="3876" width="4.5703125" style="153" customWidth="1"/>
    <col min="3877" max="3877" width="7.140625" style="153" customWidth="1"/>
    <col min="3878" max="3878" width="8.5703125" style="153" customWidth="1"/>
    <col min="3879" max="3882" width="4.5703125" style="153" customWidth="1"/>
    <col min="3883" max="3884" width="11.5703125" style="153"/>
    <col min="3885" max="3885" width="7.140625" style="153" customWidth="1"/>
    <col min="3886" max="3886" width="7.42578125" style="153" customWidth="1"/>
    <col min="3887" max="3887" width="6.5703125" style="153" customWidth="1"/>
    <col min="3888" max="3888" width="8.140625" style="153" customWidth="1"/>
    <col min="3889" max="3889" width="1.5703125" style="153" customWidth="1"/>
    <col min="3890" max="3890" width="11.5703125" style="153"/>
    <col min="3891" max="3891" width="4.42578125" style="153" customWidth="1"/>
    <col min="3892" max="3892" width="4.85546875" style="153" customWidth="1"/>
    <col min="3893" max="3893" width="3.5703125" style="153" customWidth="1"/>
    <col min="3894" max="3894" width="4.42578125" style="153" customWidth="1"/>
    <col min="3895" max="4096" width="11.5703125" style="153"/>
    <col min="4097" max="4097" width="1.85546875" style="153" customWidth="1"/>
    <col min="4098" max="4101" width="4.5703125" style="153" customWidth="1"/>
    <col min="4102" max="4102" width="23.42578125" style="153" customWidth="1"/>
    <col min="4103" max="4103" width="13.42578125" style="153" customWidth="1"/>
    <col min="4104" max="4105" width="8.5703125" style="153" customWidth="1"/>
    <col min="4106" max="4106" width="6.140625" style="153" customWidth="1"/>
    <col min="4107" max="4108" width="4.5703125" style="153" customWidth="1"/>
    <col min="4109" max="4109" width="3.85546875" style="153" customWidth="1"/>
    <col min="4110" max="4110" width="8" style="153" customWidth="1"/>
    <col min="4111" max="4111" width="8.42578125" style="153" customWidth="1"/>
    <col min="4112" max="4114" width="4.5703125" style="153" customWidth="1"/>
    <col min="4115" max="4115" width="4.85546875" style="153" customWidth="1"/>
    <col min="4116" max="4116" width="9.140625" style="153" customWidth="1"/>
    <col min="4117" max="4117" width="7.85546875" style="153" customWidth="1"/>
    <col min="4118" max="4118" width="8.42578125" style="153" customWidth="1"/>
    <col min="4119" max="4119" width="4.5703125" style="153" customWidth="1"/>
    <col min="4120" max="4120" width="7.85546875" style="153" customWidth="1"/>
    <col min="4121" max="4121" width="4.28515625" style="153" customWidth="1"/>
    <col min="4122" max="4122" width="8.140625" style="153" customWidth="1"/>
    <col min="4123" max="4123" width="7.85546875" style="153" customWidth="1"/>
    <col min="4124" max="4124" width="4.5703125" style="153" customWidth="1"/>
    <col min="4125" max="4125" width="10.5703125" style="153" customWidth="1"/>
    <col min="4126" max="4126" width="9.140625" style="153" customWidth="1"/>
    <col min="4127" max="4127" width="2.5703125" style="153" customWidth="1"/>
    <col min="4128" max="4128" width="8.42578125" style="153" customWidth="1"/>
    <col min="4129" max="4129" width="9" style="153" customWidth="1"/>
    <col min="4130" max="4132" width="4.5703125" style="153" customWidth="1"/>
    <col min="4133" max="4133" width="7.140625" style="153" customWidth="1"/>
    <col min="4134" max="4134" width="8.5703125" style="153" customWidth="1"/>
    <col min="4135" max="4138" width="4.5703125" style="153" customWidth="1"/>
    <col min="4139" max="4140" width="11.5703125" style="153"/>
    <col min="4141" max="4141" width="7.140625" style="153" customWidth="1"/>
    <col min="4142" max="4142" width="7.42578125" style="153" customWidth="1"/>
    <col min="4143" max="4143" width="6.5703125" style="153" customWidth="1"/>
    <col min="4144" max="4144" width="8.140625" style="153" customWidth="1"/>
    <col min="4145" max="4145" width="1.5703125" style="153" customWidth="1"/>
    <col min="4146" max="4146" width="11.5703125" style="153"/>
    <col min="4147" max="4147" width="4.42578125" style="153" customWidth="1"/>
    <col min="4148" max="4148" width="4.85546875" style="153" customWidth="1"/>
    <col min="4149" max="4149" width="3.5703125" style="153" customWidth="1"/>
    <col min="4150" max="4150" width="4.42578125" style="153" customWidth="1"/>
    <col min="4151" max="4352" width="11.5703125" style="153"/>
    <col min="4353" max="4353" width="1.85546875" style="153" customWidth="1"/>
    <col min="4354" max="4357" width="4.5703125" style="153" customWidth="1"/>
    <col min="4358" max="4358" width="23.42578125" style="153" customWidth="1"/>
    <col min="4359" max="4359" width="13.42578125" style="153" customWidth="1"/>
    <col min="4360" max="4361" width="8.5703125" style="153" customWidth="1"/>
    <col min="4362" max="4362" width="6.140625" style="153" customWidth="1"/>
    <col min="4363" max="4364" width="4.5703125" style="153" customWidth="1"/>
    <col min="4365" max="4365" width="3.85546875" style="153" customWidth="1"/>
    <col min="4366" max="4366" width="8" style="153" customWidth="1"/>
    <col min="4367" max="4367" width="8.42578125" style="153" customWidth="1"/>
    <col min="4368" max="4370" width="4.5703125" style="153" customWidth="1"/>
    <col min="4371" max="4371" width="4.85546875" style="153" customWidth="1"/>
    <col min="4372" max="4372" width="9.140625" style="153" customWidth="1"/>
    <col min="4373" max="4373" width="7.85546875" style="153" customWidth="1"/>
    <col min="4374" max="4374" width="8.42578125" style="153" customWidth="1"/>
    <col min="4375" max="4375" width="4.5703125" style="153" customWidth="1"/>
    <col min="4376" max="4376" width="7.85546875" style="153" customWidth="1"/>
    <col min="4377" max="4377" width="4.28515625" style="153" customWidth="1"/>
    <col min="4378" max="4378" width="8.140625" style="153" customWidth="1"/>
    <col min="4379" max="4379" width="7.85546875" style="153" customWidth="1"/>
    <col min="4380" max="4380" width="4.5703125" style="153" customWidth="1"/>
    <col min="4381" max="4381" width="10.5703125" style="153" customWidth="1"/>
    <col min="4382" max="4382" width="9.140625" style="153" customWidth="1"/>
    <col min="4383" max="4383" width="2.5703125" style="153" customWidth="1"/>
    <col min="4384" max="4384" width="8.42578125" style="153" customWidth="1"/>
    <col min="4385" max="4385" width="9" style="153" customWidth="1"/>
    <col min="4386" max="4388" width="4.5703125" style="153" customWidth="1"/>
    <col min="4389" max="4389" width="7.140625" style="153" customWidth="1"/>
    <col min="4390" max="4390" width="8.5703125" style="153" customWidth="1"/>
    <col min="4391" max="4394" width="4.5703125" style="153" customWidth="1"/>
    <col min="4395" max="4396" width="11.5703125" style="153"/>
    <col min="4397" max="4397" width="7.140625" style="153" customWidth="1"/>
    <col min="4398" max="4398" width="7.42578125" style="153" customWidth="1"/>
    <col min="4399" max="4399" width="6.5703125" style="153" customWidth="1"/>
    <col min="4400" max="4400" width="8.140625" style="153" customWidth="1"/>
    <col min="4401" max="4401" width="1.5703125" style="153" customWidth="1"/>
    <col min="4402" max="4402" width="11.5703125" style="153"/>
    <col min="4403" max="4403" width="4.42578125" style="153" customWidth="1"/>
    <col min="4404" max="4404" width="4.85546875" style="153" customWidth="1"/>
    <col min="4405" max="4405" width="3.5703125" style="153" customWidth="1"/>
    <col min="4406" max="4406" width="4.42578125" style="153" customWidth="1"/>
    <col min="4407" max="4608" width="11.5703125" style="153"/>
    <col min="4609" max="4609" width="1.85546875" style="153" customWidth="1"/>
    <col min="4610" max="4613" width="4.5703125" style="153" customWidth="1"/>
    <col min="4614" max="4614" width="23.42578125" style="153" customWidth="1"/>
    <col min="4615" max="4615" width="13.42578125" style="153" customWidth="1"/>
    <col min="4616" max="4617" width="8.5703125" style="153" customWidth="1"/>
    <col min="4618" max="4618" width="6.140625" style="153" customWidth="1"/>
    <col min="4619" max="4620" width="4.5703125" style="153" customWidth="1"/>
    <col min="4621" max="4621" width="3.85546875" style="153" customWidth="1"/>
    <col min="4622" max="4622" width="8" style="153" customWidth="1"/>
    <col min="4623" max="4623" width="8.42578125" style="153" customWidth="1"/>
    <col min="4624" max="4626" width="4.5703125" style="153" customWidth="1"/>
    <col min="4627" max="4627" width="4.85546875" style="153" customWidth="1"/>
    <col min="4628" max="4628" width="9.140625" style="153" customWidth="1"/>
    <col min="4629" max="4629" width="7.85546875" style="153" customWidth="1"/>
    <col min="4630" max="4630" width="8.42578125" style="153" customWidth="1"/>
    <col min="4631" max="4631" width="4.5703125" style="153" customWidth="1"/>
    <col min="4632" max="4632" width="7.85546875" style="153" customWidth="1"/>
    <col min="4633" max="4633" width="4.28515625" style="153" customWidth="1"/>
    <col min="4634" max="4634" width="8.140625" style="153" customWidth="1"/>
    <col min="4635" max="4635" width="7.85546875" style="153" customWidth="1"/>
    <col min="4636" max="4636" width="4.5703125" style="153" customWidth="1"/>
    <col min="4637" max="4637" width="10.5703125" style="153" customWidth="1"/>
    <col min="4638" max="4638" width="9.140625" style="153" customWidth="1"/>
    <col min="4639" max="4639" width="2.5703125" style="153" customWidth="1"/>
    <col min="4640" max="4640" width="8.42578125" style="153" customWidth="1"/>
    <col min="4641" max="4641" width="9" style="153" customWidth="1"/>
    <col min="4642" max="4644" width="4.5703125" style="153" customWidth="1"/>
    <col min="4645" max="4645" width="7.140625" style="153" customWidth="1"/>
    <col min="4646" max="4646" width="8.5703125" style="153" customWidth="1"/>
    <col min="4647" max="4650" width="4.5703125" style="153" customWidth="1"/>
    <col min="4651" max="4652" width="11.5703125" style="153"/>
    <col min="4653" max="4653" width="7.140625" style="153" customWidth="1"/>
    <col min="4654" max="4654" width="7.42578125" style="153" customWidth="1"/>
    <col min="4655" max="4655" width="6.5703125" style="153" customWidth="1"/>
    <col min="4656" max="4656" width="8.140625" style="153" customWidth="1"/>
    <col min="4657" max="4657" width="1.5703125" style="153" customWidth="1"/>
    <col min="4658" max="4658" width="11.5703125" style="153"/>
    <col min="4659" max="4659" width="4.42578125" style="153" customWidth="1"/>
    <col min="4660" max="4660" width="4.85546875" style="153" customWidth="1"/>
    <col min="4661" max="4661" width="3.5703125" style="153" customWidth="1"/>
    <col min="4662" max="4662" width="4.42578125" style="153" customWidth="1"/>
    <col min="4663" max="4864" width="11.5703125" style="153"/>
    <col min="4865" max="4865" width="1.85546875" style="153" customWidth="1"/>
    <col min="4866" max="4869" width="4.5703125" style="153" customWidth="1"/>
    <col min="4870" max="4870" width="23.42578125" style="153" customWidth="1"/>
    <col min="4871" max="4871" width="13.42578125" style="153" customWidth="1"/>
    <col min="4872" max="4873" width="8.5703125" style="153" customWidth="1"/>
    <col min="4874" max="4874" width="6.140625" style="153" customWidth="1"/>
    <col min="4875" max="4876" width="4.5703125" style="153" customWidth="1"/>
    <col min="4877" max="4877" width="3.85546875" style="153" customWidth="1"/>
    <col min="4878" max="4878" width="8" style="153" customWidth="1"/>
    <col min="4879" max="4879" width="8.42578125" style="153" customWidth="1"/>
    <col min="4880" max="4882" width="4.5703125" style="153" customWidth="1"/>
    <col min="4883" max="4883" width="4.85546875" style="153" customWidth="1"/>
    <col min="4884" max="4884" width="9.140625" style="153" customWidth="1"/>
    <col min="4885" max="4885" width="7.85546875" style="153" customWidth="1"/>
    <col min="4886" max="4886" width="8.42578125" style="153" customWidth="1"/>
    <col min="4887" max="4887" width="4.5703125" style="153" customWidth="1"/>
    <col min="4888" max="4888" width="7.85546875" style="153" customWidth="1"/>
    <col min="4889" max="4889" width="4.28515625" style="153" customWidth="1"/>
    <col min="4890" max="4890" width="8.140625" style="153" customWidth="1"/>
    <col min="4891" max="4891" width="7.85546875" style="153" customWidth="1"/>
    <col min="4892" max="4892" width="4.5703125" style="153" customWidth="1"/>
    <col min="4893" max="4893" width="10.5703125" style="153" customWidth="1"/>
    <col min="4894" max="4894" width="9.140625" style="153" customWidth="1"/>
    <col min="4895" max="4895" width="2.5703125" style="153" customWidth="1"/>
    <col min="4896" max="4896" width="8.42578125" style="153" customWidth="1"/>
    <col min="4897" max="4897" width="9" style="153" customWidth="1"/>
    <col min="4898" max="4900" width="4.5703125" style="153" customWidth="1"/>
    <col min="4901" max="4901" width="7.140625" style="153" customWidth="1"/>
    <col min="4902" max="4902" width="8.5703125" style="153" customWidth="1"/>
    <col min="4903" max="4906" width="4.5703125" style="153" customWidth="1"/>
    <col min="4907" max="4908" width="11.5703125" style="153"/>
    <col min="4909" max="4909" width="7.140625" style="153" customWidth="1"/>
    <col min="4910" max="4910" width="7.42578125" style="153" customWidth="1"/>
    <col min="4911" max="4911" width="6.5703125" style="153" customWidth="1"/>
    <col min="4912" max="4912" width="8.140625" style="153" customWidth="1"/>
    <col min="4913" max="4913" width="1.5703125" style="153" customWidth="1"/>
    <col min="4914" max="4914" width="11.5703125" style="153"/>
    <col min="4915" max="4915" width="4.42578125" style="153" customWidth="1"/>
    <col min="4916" max="4916" width="4.85546875" style="153" customWidth="1"/>
    <col min="4917" max="4917" width="3.5703125" style="153" customWidth="1"/>
    <col min="4918" max="4918" width="4.42578125" style="153" customWidth="1"/>
    <col min="4919" max="5120" width="11.5703125" style="153"/>
    <col min="5121" max="5121" width="1.85546875" style="153" customWidth="1"/>
    <col min="5122" max="5125" width="4.5703125" style="153" customWidth="1"/>
    <col min="5126" max="5126" width="23.42578125" style="153" customWidth="1"/>
    <col min="5127" max="5127" width="13.42578125" style="153" customWidth="1"/>
    <col min="5128" max="5129" width="8.5703125" style="153" customWidth="1"/>
    <col min="5130" max="5130" width="6.140625" style="153" customWidth="1"/>
    <col min="5131" max="5132" width="4.5703125" style="153" customWidth="1"/>
    <col min="5133" max="5133" width="3.85546875" style="153" customWidth="1"/>
    <col min="5134" max="5134" width="8" style="153" customWidth="1"/>
    <col min="5135" max="5135" width="8.42578125" style="153" customWidth="1"/>
    <col min="5136" max="5138" width="4.5703125" style="153" customWidth="1"/>
    <col min="5139" max="5139" width="4.85546875" style="153" customWidth="1"/>
    <col min="5140" max="5140" width="9.140625" style="153" customWidth="1"/>
    <col min="5141" max="5141" width="7.85546875" style="153" customWidth="1"/>
    <col min="5142" max="5142" width="8.42578125" style="153" customWidth="1"/>
    <col min="5143" max="5143" width="4.5703125" style="153" customWidth="1"/>
    <col min="5144" max="5144" width="7.85546875" style="153" customWidth="1"/>
    <col min="5145" max="5145" width="4.28515625" style="153" customWidth="1"/>
    <col min="5146" max="5146" width="8.140625" style="153" customWidth="1"/>
    <col min="5147" max="5147" width="7.85546875" style="153" customWidth="1"/>
    <col min="5148" max="5148" width="4.5703125" style="153" customWidth="1"/>
    <col min="5149" max="5149" width="10.5703125" style="153" customWidth="1"/>
    <col min="5150" max="5150" width="9.140625" style="153" customWidth="1"/>
    <col min="5151" max="5151" width="2.5703125" style="153" customWidth="1"/>
    <col min="5152" max="5152" width="8.42578125" style="153" customWidth="1"/>
    <col min="5153" max="5153" width="9" style="153" customWidth="1"/>
    <col min="5154" max="5156" width="4.5703125" style="153" customWidth="1"/>
    <col min="5157" max="5157" width="7.140625" style="153" customWidth="1"/>
    <col min="5158" max="5158" width="8.5703125" style="153" customWidth="1"/>
    <col min="5159" max="5162" width="4.5703125" style="153" customWidth="1"/>
    <col min="5163" max="5164" width="11.5703125" style="153"/>
    <col min="5165" max="5165" width="7.140625" style="153" customWidth="1"/>
    <col min="5166" max="5166" width="7.42578125" style="153" customWidth="1"/>
    <col min="5167" max="5167" width="6.5703125" style="153" customWidth="1"/>
    <col min="5168" max="5168" width="8.140625" style="153" customWidth="1"/>
    <col min="5169" max="5169" width="1.5703125" style="153" customWidth="1"/>
    <col min="5170" max="5170" width="11.5703125" style="153"/>
    <col min="5171" max="5171" width="4.42578125" style="153" customWidth="1"/>
    <col min="5172" max="5172" width="4.85546875" style="153" customWidth="1"/>
    <col min="5173" max="5173" width="3.5703125" style="153" customWidth="1"/>
    <col min="5174" max="5174" width="4.42578125" style="153" customWidth="1"/>
    <col min="5175" max="5376" width="11.5703125" style="153"/>
    <col min="5377" max="5377" width="1.85546875" style="153" customWidth="1"/>
    <col min="5378" max="5381" width="4.5703125" style="153" customWidth="1"/>
    <col min="5382" max="5382" width="23.42578125" style="153" customWidth="1"/>
    <col min="5383" max="5383" width="13.42578125" style="153" customWidth="1"/>
    <col min="5384" max="5385" width="8.5703125" style="153" customWidth="1"/>
    <col min="5386" max="5386" width="6.140625" style="153" customWidth="1"/>
    <col min="5387" max="5388" width="4.5703125" style="153" customWidth="1"/>
    <col min="5389" max="5389" width="3.85546875" style="153" customWidth="1"/>
    <col min="5390" max="5390" width="8" style="153" customWidth="1"/>
    <col min="5391" max="5391" width="8.42578125" style="153" customWidth="1"/>
    <col min="5392" max="5394" width="4.5703125" style="153" customWidth="1"/>
    <col min="5395" max="5395" width="4.85546875" style="153" customWidth="1"/>
    <col min="5396" max="5396" width="9.140625" style="153" customWidth="1"/>
    <col min="5397" max="5397" width="7.85546875" style="153" customWidth="1"/>
    <col min="5398" max="5398" width="8.42578125" style="153" customWidth="1"/>
    <col min="5399" max="5399" width="4.5703125" style="153" customWidth="1"/>
    <col min="5400" max="5400" width="7.85546875" style="153" customWidth="1"/>
    <col min="5401" max="5401" width="4.28515625" style="153" customWidth="1"/>
    <col min="5402" max="5402" width="8.140625" style="153" customWidth="1"/>
    <col min="5403" max="5403" width="7.85546875" style="153" customWidth="1"/>
    <col min="5404" max="5404" width="4.5703125" style="153" customWidth="1"/>
    <col min="5405" max="5405" width="10.5703125" style="153" customWidth="1"/>
    <col min="5406" max="5406" width="9.140625" style="153" customWidth="1"/>
    <col min="5407" max="5407" width="2.5703125" style="153" customWidth="1"/>
    <col min="5408" max="5408" width="8.42578125" style="153" customWidth="1"/>
    <col min="5409" max="5409" width="9" style="153" customWidth="1"/>
    <col min="5410" max="5412" width="4.5703125" style="153" customWidth="1"/>
    <col min="5413" max="5413" width="7.140625" style="153" customWidth="1"/>
    <col min="5414" max="5414" width="8.5703125" style="153" customWidth="1"/>
    <col min="5415" max="5418" width="4.5703125" style="153" customWidth="1"/>
    <col min="5419" max="5420" width="11.5703125" style="153"/>
    <col min="5421" max="5421" width="7.140625" style="153" customWidth="1"/>
    <col min="5422" max="5422" width="7.42578125" style="153" customWidth="1"/>
    <col min="5423" max="5423" width="6.5703125" style="153" customWidth="1"/>
    <col min="5424" max="5424" width="8.140625" style="153" customWidth="1"/>
    <col min="5425" max="5425" width="1.5703125" style="153" customWidth="1"/>
    <col min="5426" max="5426" width="11.5703125" style="153"/>
    <col min="5427" max="5427" width="4.42578125" style="153" customWidth="1"/>
    <col min="5428" max="5428" width="4.85546875" style="153" customWidth="1"/>
    <col min="5429" max="5429" width="3.5703125" style="153" customWidth="1"/>
    <col min="5430" max="5430" width="4.42578125" style="153" customWidth="1"/>
    <col min="5431" max="5632" width="11.5703125" style="153"/>
    <col min="5633" max="5633" width="1.85546875" style="153" customWidth="1"/>
    <col min="5634" max="5637" width="4.5703125" style="153" customWidth="1"/>
    <col min="5638" max="5638" width="23.42578125" style="153" customWidth="1"/>
    <col min="5639" max="5639" width="13.42578125" style="153" customWidth="1"/>
    <col min="5640" max="5641" width="8.5703125" style="153" customWidth="1"/>
    <col min="5642" max="5642" width="6.140625" style="153" customWidth="1"/>
    <col min="5643" max="5644" width="4.5703125" style="153" customWidth="1"/>
    <col min="5645" max="5645" width="3.85546875" style="153" customWidth="1"/>
    <col min="5646" max="5646" width="8" style="153" customWidth="1"/>
    <col min="5647" max="5647" width="8.42578125" style="153" customWidth="1"/>
    <col min="5648" max="5650" width="4.5703125" style="153" customWidth="1"/>
    <col min="5651" max="5651" width="4.85546875" style="153" customWidth="1"/>
    <col min="5652" max="5652" width="9.140625" style="153" customWidth="1"/>
    <col min="5653" max="5653" width="7.85546875" style="153" customWidth="1"/>
    <col min="5654" max="5654" width="8.42578125" style="153" customWidth="1"/>
    <col min="5655" max="5655" width="4.5703125" style="153" customWidth="1"/>
    <col min="5656" max="5656" width="7.85546875" style="153" customWidth="1"/>
    <col min="5657" max="5657" width="4.28515625" style="153" customWidth="1"/>
    <col min="5658" max="5658" width="8.140625" style="153" customWidth="1"/>
    <col min="5659" max="5659" width="7.85546875" style="153" customWidth="1"/>
    <col min="5660" max="5660" width="4.5703125" style="153" customWidth="1"/>
    <col min="5661" max="5661" width="10.5703125" style="153" customWidth="1"/>
    <col min="5662" max="5662" width="9.140625" style="153" customWidth="1"/>
    <col min="5663" max="5663" width="2.5703125" style="153" customWidth="1"/>
    <col min="5664" max="5664" width="8.42578125" style="153" customWidth="1"/>
    <col min="5665" max="5665" width="9" style="153" customWidth="1"/>
    <col min="5666" max="5668" width="4.5703125" style="153" customWidth="1"/>
    <col min="5669" max="5669" width="7.140625" style="153" customWidth="1"/>
    <col min="5670" max="5670" width="8.5703125" style="153" customWidth="1"/>
    <col min="5671" max="5674" width="4.5703125" style="153" customWidth="1"/>
    <col min="5675" max="5676" width="11.5703125" style="153"/>
    <col min="5677" max="5677" width="7.140625" style="153" customWidth="1"/>
    <col min="5678" max="5678" width="7.42578125" style="153" customWidth="1"/>
    <col min="5679" max="5679" width="6.5703125" style="153" customWidth="1"/>
    <col min="5680" max="5680" width="8.140625" style="153" customWidth="1"/>
    <col min="5681" max="5681" width="1.5703125" style="153" customWidth="1"/>
    <col min="5682" max="5682" width="11.5703125" style="153"/>
    <col min="5683" max="5683" width="4.42578125" style="153" customWidth="1"/>
    <col min="5684" max="5684" width="4.85546875" style="153" customWidth="1"/>
    <col min="5685" max="5685" width="3.5703125" style="153" customWidth="1"/>
    <col min="5686" max="5686" width="4.42578125" style="153" customWidth="1"/>
    <col min="5687" max="5888" width="11.5703125" style="153"/>
    <col min="5889" max="5889" width="1.85546875" style="153" customWidth="1"/>
    <col min="5890" max="5893" width="4.5703125" style="153" customWidth="1"/>
    <col min="5894" max="5894" width="23.42578125" style="153" customWidth="1"/>
    <col min="5895" max="5895" width="13.42578125" style="153" customWidth="1"/>
    <col min="5896" max="5897" width="8.5703125" style="153" customWidth="1"/>
    <col min="5898" max="5898" width="6.140625" style="153" customWidth="1"/>
    <col min="5899" max="5900" width="4.5703125" style="153" customWidth="1"/>
    <col min="5901" max="5901" width="3.85546875" style="153" customWidth="1"/>
    <col min="5902" max="5902" width="8" style="153" customWidth="1"/>
    <col min="5903" max="5903" width="8.42578125" style="153" customWidth="1"/>
    <col min="5904" max="5906" width="4.5703125" style="153" customWidth="1"/>
    <col min="5907" max="5907" width="4.85546875" style="153" customWidth="1"/>
    <col min="5908" max="5908" width="9.140625" style="153" customWidth="1"/>
    <col min="5909" max="5909" width="7.85546875" style="153" customWidth="1"/>
    <col min="5910" max="5910" width="8.42578125" style="153" customWidth="1"/>
    <col min="5911" max="5911" width="4.5703125" style="153" customWidth="1"/>
    <col min="5912" max="5912" width="7.85546875" style="153" customWidth="1"/>
    <col min="5913" max="5913" width="4.28515625" style="153" customWidth="1"/>
    <col min="5914" max="5914" width="8.140625" style="153" customWidth="1"/>
    <col min="5915" max="5915" width="7.85546875" style="153" customWidth="1"/>
    <col min="5916" max="5916" width="4.5703125" style="153" customWidth="1"/>
    <col min="5917" max="5917" width="10.5703125" style="153" customWidth="1"/>
    <col min="5918" max="5918" width="9.140625" style="153" customWidth="1"/>
    <col min="5919" max="5919" width="2.5703125" style="153" customWidth="1"/>
    <col min="5920" max="5920" width="8.42578125" style="153" customWidth="1"/>
    <col min="5921" max="5921" width="9" style="153" customWidth="1"/>
    <col min="5922" max="5924" width="4.5703125" style="153" customWidth="1"/>
    <col min="5925" max="5925" width="7.140625" style="153" customWidth="1"/>
    <col min="5926" max="5926" width="8.5703125" style="153" customWidth="1"/>
    <col min="5927" max="5930" width="4.5703125" style="153" customWidth="1"/>
    <col min="5931" max="5932" width="11.5703125" style="153"/>
    <col min="5933" max="5933" width="7.140625" style="153" customWidth="1"/>
    <col min="5934" max="5934" width="7.42578125" style="153" customWidth="1"/>
    <col min="5935" max="5935" width="6.5703125" style="153" customWidth="1"/>
    <col min="5936" max="5936" width="8.140625" style="153" customWidth="1"/>
    <col min="5937" max="5937" width="1.5703125" style="153" customWidth="1"/>
    <col min="5938" max="5938" width="11.5703125" style="153"/>
    <col min="5939" max="5939" width="4.42578125" style="153" customWidth="1"/>
    <col min="5940" max="5940" width="4.85546875" style="153" customWidth="1"/>
    <col min="5941" max="5941" width="3.5703125" style="153" customWidth="1"/>
    <col min="5942" max="5942" width="4.42578125" style="153" customWidth="1"/>
    <col min="5943" max="6144" width="11.5703125" style="153"/>
    <col min="6145" max="6145" width="1.85546875" style="153" customWidth="1"/>
    <col min="6146" max="6149" width="4.5703125" style="153" customWidth="1"/>
    <col min="6150" max="6150" width="23.42578125" style="153" customWidth="1"/>
    <col min="6151" max="6151" width="13.42578125" style="153" customWidth="1"/>
    <col min="6152" max="6153" width="8.5703125" style="153" customWidth="1"/>
    <col min="6154" max="6154" width="6.140625" style="153" customWidth="1"/>
    <col min="6155" max="6156" width="4.5703125" style="153" customWidth="1"/>
    <col min="6157" max="6157" width="3.85546875" style="153" customWidth="1"/>
    <col min="6158" max="6158" width="8" style="153" customWidth="1"/>
    <col min="6159" max="6159" width="8.42578125" style="153" customWidth="1"/>
    <col min="6160" max="6162" width="4.5703125" style="153" customWidth="1"/>
    <col min="6163" max="6163" width="4.85546875" style="153" customWidth="1"/>
    <col min="6164" max="6164" width="9.140625" style="153" customWidth="1"/>
    <col min="6165" max="6165" width="7.85546875" style="153" customWidth="1"/>
    <col min="6166" max="6166" width="8.42578125" style="153" customWidth="1"/>
    <col min="6167" max="6167" width="4.5703125" style="153" customWidth="1"/>
    <col min="6168" max="6168" width="7.85546875" style="153" customWidth="1"/>
    <col min="6169" max="6169" width="4.28515625" style="153" customWidth="1"/>
    <col min="6170" max="6170" width="8.140625" style="153" customWidth="1"/>
    <col min="6171" max="6171" width="7.85546875" style="153" customWidth="1"/>
    <col min="6172" max="6172" width="4.5703125" style="153" customWidth="1"/>
    <col min="6173" max="6173" width="10.5703125" style="153" customWidth="1"/>
    <col min="6174" max="6174" width="9.140625" style="153" customWidth="1"/>
    <col min="6175" max="6175" width="2.5703125" style="153" customWidth="1"/>
    <col min="6176" max="6176" width="8.42578125" style="153" customWidth="1"/>
    <col min="6177" max="6177" width="9" style="153" customWidth="1"/>
    <col min="6178" max="6180" width="4.5703125" style="153" customWidth="1"/>
    <col min="6181" max="6181" width="7.140625" style="153" customWidth="1"/>
    <col min="6182" max="6182" width="8.5703125" style="153" customWidth="1"/>
    <col min="6183" max="6186" width="4.5703125" style="153" customWidth="1"/>
    <col min="6187" max="6188" width="11.5703125" style="153"/>
    <col min="6189" max="6189" width="7.140625" style="153" customWidth="1"/>
    <col min="6190" max="6190" width="7.42578125" style="153" customWidth="1"/>
    <col min="6191" max="6191" width="6.5703125" style="153" customWidth="1"/>
    <col min="6192" max="6192" width="8.140625" style="153" customWidth="1"/>
    <col min="6193" max="6193" width="1.5703125" style="153" customWidth="1"/>
    <col min="6194" max="6194" width="11.5703125" style="153"/>
    <col min="6195" max="6195" width="4.42578125" style="153" customWidth="1"/>
    <col min="6196" max="6196" width="4.85546875" style="153" customWidth="1"/>
    <col min="6197" max="6197" width="3.5703125" style="153" customWidth="1"/>
    <col min="6198" max="6198" width="4.42578125" style="153" customWidth="1"/>
    <col min="6199" max="6400" width="11.5703125" style="153"/>
    <col min="6401" max="6401" width="1.85546875" style="153" customWidth="1"/>
    <col min="6402" max="6405" width="4.5703125" style="153" customWidth="1"/>
    <col min="6406" max="6406" width="23.42578125" style="153" customWidth="1"/>
    <col min="6407" max="6407" width="13.42578125" style="153" customWidth="1"/>
    <col min="6408" max="6409" width="8.5703125" style="153" customWidth="1"/>
    <col min="6410" max="6410" width="6.140625" style="153" customWidth="1"/>
    <col min="6411" max="6412" width="4.5703125" style="153" customWidth="1"/>
    <col min="6413" max="6413" width="3.85546875" style="153" customWidth="1"/>
    <col min="6414" max="6414" width="8" style="153" customWidth="1"/>
    <col min="6415" max="6415" width="8.42578125" style="153" customWidth="1"/>
    <col min="6416" max="6418" width="4.5703125" style="153" customWidth="1"/>
    <col min="6419" max="6419" width="4.85546875" style="153" customWidth="1"/>
    <col min="6420" max="6420" width="9.140625" style="153" customWidth="1"/>
    <col min="6421" max="6421" width="7.85546875" style="153" customWidth="1"/>
    <col min="6422" max="6422" width="8.42578125" style="153" customWidth="1"/>
    <col min="6423" max="6423" width="4.5703125" style="153" customWidth="1"/>
    <col min="6424" max="6424" width="7.85546875" style="153" customWidth="1"/>
    <col min="6425" max="6425" width="4.28515625" style="153" customWidth="1"/>
    <col min="6426" max="6426" width="8.140625" style="153" customWidth="1"/>
    <col min="6427" max="6427" width="7.85546875" style="153" customWidth="1"/>
    <col min="6428" max="6428" width="4.5703125" style="153" customWidth="1"/>
    <col min="6429" max="6429" width="10.5703125" style="153" customWidth="1"/>
    <col min="6430" max="6430" width="9.140625" style="153" customWidth="1"/>
    <col min="6431" max="6431" width="2.5703125" style="153" customWidth="1"/>
    <col min="6432" max="6432" width="8.42578125" style="153" customWidth="1"/>
    <col min="6433" max="6433" width="9" style="153" customWidth="1"/>
    <col min="6434" max="6436" width="4.5703125" style="153" customWidth="1"/>
    <col min="6437" max="6437" width="7.140625" style="153" customWidth="1"/>
    <col min="6438" max="6438" width="8.5703125" style="153" customWidth="1"/>
    <col min="6439" max="6442" width="4.5703125" style="153" customWidth="1"/>
    <col min="6443" max="6444" width="11.5703125" style="153"/>
    <col min="6445" max="6445" width="7.140625" style="153" customWidth="1"/>
    <col min="6446" max="6446" width="7.42578125" style="153" customWidth="1"/>
    <col min="6447" max="6447" width="6.5703125" style="153" customWidth="1"/>
    <col min="6448" max="6448" width="8.140625" style="153" customWidth="1"/>
    <col min="6449" max="6449" width="1.5703125" style="153" customWidth="1"/>
    <col min="6450" max="6450" width="11.5703125" style="153"/>
    <col min="6451" max="6451" width="4.42578125" style="153" customWidth="1"/>
    <col min="6452" max="6452" width="4.85546875" style="153" customWidth="1"/>
    <col min="6453" max="6453" width="3.5703125" style="153" customWidth="1"/>
    <col min="6454" max="6454" width="4.42578125" style="153" customWidth="1"/>
    <col min="6455" max="6656" width="11.5703125" style="153"/>
    <col min="6657" max="6657" width="1.85546875" style="153" customWidth="1"/>
    <col min="6658" max="6661" width="4.5703125" style="153" customWidth="1"/>
    <col min="6662" max="6662" width="23.42578125" style="153" customWidth="1"/>
    <col min="6663" max="6663" width="13.42578125" style="153" customWidth="1"/>
    <col min="6664" max="6665" width="8.5703125" style="153" customWidth="1"/>
    <col min="6666" max="6666" width="6.140625" style="153" customWidth="1"/>
    <col min="6667" max="6668" width="4.5703125" style="153" customWidth="1"/>
    <col min="6669" max="6669" width="3.85546875" style="153" customWidth="1"/>
    <col min="6670" max="6670" width="8" style="153" customWidth="1"/>
    <col min="6671" max="6671" width="8.42578125" style="153" customWidth="1"/>
    <col min="6672" max="6674" width="4.5703125" style="153" customWidth="1"/>
    <col min="6675" max="6675" width="4.85546875" style="153" customWidth="1"/>
    <col min="6676" max="6676" width="9.140625" style="153" customWidth="1"/>
    <col min="6677" max="6677" width="7.85546875" style="153" customWidth="1"/>
    <col min="6678" max="6678" width="8.42578125" style="153" customWidth="1"/>
    <col min="6679" max="6679" width="4.5703125" style="153" customWidth="1"/>
    <col min="6680" max="6680" width="7.85546875" style="153" customWidth="1"/>
    <col min="6681" max="6681" width="4.28515625" style="153" customWidth="1"/>
    <col min="6682" max="6682" width="8.140625" style="153" customWidth="1"/>
    <col min="6683" max="6683" width="7.85546875" style="153" customWidth="1"/>
    <col min="6684" max="6684" width="4.5703125" style="153" customWidth="1"/>
    <col min="6685" max="6685" width="10.5703125" style="153" customWidth="1"/>
    <col min="6686" max="6686" width="9.140625" style="153" customWidth="1"/>
    <col min="6687" max="6687" width="2.5703125" style="153" customWidth="1"/>
    <col min="6688" max="6688" width="8.42578125" style="153" customWidth="1"/>
    <col min="6689" max="6689" width="9" style="153" customWidth="1"/>
    <col min="6690" max="6692" width="4.5703125" style="153" customWidth="1"/>
    <col min="6693" max="6693" width="7.140625" style="153" customWidth="1"/>
    <col min="6694" max="6694" width="8.5703125" style="153" customWidth="1"/>
    <col min="6695" max="6698" width="4.5703125" style="153" customWidth="1"/>
    <col min="6699" max="6700" width="11.5703125" style="153"/>
    <col min="6701" max="6701" width="7.140625" style="153" customWidth="1"/>
    <col min="6702" max="6702" width="7.42578125" style="153" customWidth="1"/>
    <col min="6703" max="6703" width="6.5703125" style="153" customWidth="1"/>
    <col min="6704" max="6704" width="8.140625" style="153" customWidth="1"/>
    <col min="6705" max="6705" width="1.5703125" style="153" customWidth="1"/>
    <col min="6706" max="6706" width="11.5703125" style="153"/>
    <col min="6707" max="6707" width="4.42578125" style="153" customWidth="1"/>
    <col min="6708" max="6708" width="4.85546875" style="153" customWidth="1"/>
    <col min="6709" max="6709" width="3.5703125" style="153" customWidth="1"/>
    <col min="6710" max="6710" width="4.42578125" style="153" customWidth="1"/>
    <col min="6711" max="6912" width="11.5703125" style="153"/>
    <col min="6913" max="6913" width="1.85546875" style="153" customWidth="1"/>
    <col min="6914" max="6917" width="4.5703125" style="153" customWidth="1"/>
    <col min="6918" max="6918" width="23.42578125" style="153" customWidth="1"/>
    <col min="6919" max="6919" width="13.42578125" style="153" customWidth="1"/>
    <col min="6920" max="6921" width="8.5703125" style="153" customWidth="1"/>
    <col min="6922" max="6922" width="6.140625" style="153" customWidth="1"/>
    <col min="6923" max="6924" width="4.5703125" style="153" customWidth="1"/>
    <col min="6925" max="6925" width="3.85546875" style="153" customWidth="1"/>
    <col min="6926" max="6926" width="8" style="153" customWidth="1"/>
    <col min="6927" max="6927" width="8.42578125" style="153" customWidth="1"/>
    <col min="6928" max="6930" width="4.5703125" style="153" customWidth="1"/>
    <col min="6931" max="6931" width="4.85546875" style="153" customWidth="1"/>
    <col min="6932" max="6932" width="9.140625" style="153" customWidth="1"/>
    <col min="6933" max="6933" width="7.85546875" style="153" customWidth="1"/>
    <col min="6934" max="6934" width="8.42578125" style="153" customWidth="1"/>
    <col min="6935" max="6935" width="4.5703125" style="153" customWidth="1"/>
    <col min="6936" max="6936" width="7.85546875" style="153" customWidth="1"/>
    <col min="6937" max="6937" width="4.28515625" style="153" customWidth="1"/>
    <col min="6938" max="6938" width="8.140625" style="153" customWidth="1"/>
    <col min="6939" max="6939" width="7.85546875" style="153" customWidth="1"/>
    <col min="6940" max="6940" width="4.5703125" style="153" customWidth="1"/>
    <col min="6941" max="6941" width="10.5703125" style="153" customWidth="1"/>
    <col min="6942" max="6942" width="9.140625" style="153" customWidth="1"/>
    <col min="6943" max="6943" width="2.5703125" style="153" customWidth="1"/>
    <col min="6944" max="6944" width="8.42578125" style="153" customWidth="1"/>
    <col min="6945" max="6945" width="9" style="153" customWidth="1"/>
    <col min="6946" max="6948" width="4.5703125" style="153" customWidth="1"/>
    <col min="6949" max="6949" width="7.140625" style="153" customWidth="1"/>
    <col min="6950" max="6950" width="8.5703125" style="153" customWidth="1"/>
    <col min="6951" max="6954" width="4.5703125" style="153" customWidth="1"/>
    <col min="6955" max="6956" width="11.5703125" style="153"/>
    <col min="6957" max="6957" width="7.140625" style="153" customWidth="1"/>
    <col min="6958" max="6958" width="7.42578125" style="153" customWidth="1"/>
    <col min="6959" max="6959" width="6.5703125" style="153" customWidth="1"/>
    <col min="6960" max="6960" width="8.140625" style="153" customWidth="1"/>
    <col min="6961" max="6961" width="1.5703125" style="153" customWidth="1"/>
    <col min="6962" max="6962" width="11.5703125" style="153"/>
    <col min="6963" max="6963" width="4.42578125" style="153" customWidth="1"/>
    <col min="6964" max="6964" width="4.85546875" style="153" customWidth="1"/>
    <col min="6965" max="6965" width="3.5703125" style="153" customWidth="1"/>
    <col min="6966" max="6966" width="4.42578125" style="153" customWidth="1"/>
    <col min="6967" max="7168" width="11.5703125" style="153"/>
    <col min="7169" max="7169" width="1.85546875" style="153" customWidth="1"/>
    <col min="7170" max="7173" width="4.5703125" style="153" customWidth="1"/>
    <col min="7174" max="7174" width="23.42578125" style="153" customWidth="1"/>
    <col min="7175" max="7175" width="13.42578125" style="153" customWidth="1"/>
    <col min="7176" max="7177" width="8.5703125" style="153" customWidth="1"/>
    <col min="7178" max="7178" width="6.140625" style="153" customWidth="1"/>
    <col min="7179" max="7180" width="4.5703125" style="153" customWidth="1"/>
    <col min="7181" max="7181" width="3.85546875" style="153" customWidth="1"/>
    <col min="7182" max="7182" width="8" style="153" customWidth="1"/>
    <col min="7183" max="7183" width="8.42578125" style="153" customWidth="1"/>
    <col min="7184" max="7186" width="4.5703125" style="153" customWidth="1"/>
    <col min="7187" max="7187" width="4.85546875" style="153" customWidth="1"/>
    <col min="7188" max="7188" width="9.140625" style="153" customWidth="1"/>
    <col min="7189" max="7189" width="7.85546875" style="153" customWidth="1"/>
    <col min="7190" max="7190" width="8.42578125" style="153" customWidth="1"/>
    <col min="7191" max="7191" width="4.5703125" style="153" customWidth="1"/>
    <col min="7192" max="7192" width="7.85546875" style="153" customWidth="1"/>
    <col min="7193" max="7193" width="4.28515625" style="153" customWidth="1"/>
    <col min="7194" max="7194" width="8.140625" style="153" customWidth="1"/>
    <col min="7195" max="7195" width="7.85546875" style="153" customWidth="1"/>
    <col min="7196" max="7196" width="4.5703125" style="153" customWidth="1"/>
    <col min="7197" max="7197" width="10.5703125" style="153" customWidth="1"/>
    <col min="7198" max="7198" width="9.140625" style="153" customWidth="1"/>
    <col min="7199" max="7199" width="2.5703125" style="153" customWidth="1"/>
    <col min="7200" max="7200" width="8.42578125" style="153" customWidth="1"/>
    <col min="7201" max="7201" width="9" style="153" customWidth="1"/>
    <col min="7202" max="7204" width="4.5703125" style="153" customWidth="1"/>
    <col min="7205" max="7205" width="7.140625" style="153" customWidth="1"/>
    <col min="7206" max="7206" width="8.5703125" style="153" customWidth="1"/>
    <col min="7207" max="7210" width="4.5703125" style="153" customWidth="1"/>
    <col min="7211" max="7212" width="11.5703125" style="153"/>
    <col min="7213" max="7213" width="7.140625" style="153" customWidth="1"/>
    <col min="7214" max="7214" width="7.42578125" style="153" customWidth="1"/>
    <col min="7215" max="7215" width="6.5703125" style="153" customWidth="1"/>
    <col min="7216" max="7216" width="8.140625" style="153" customWidth="1"/>
    <col min="7217" max="7217" width="1.5703125" style="153" customWidth="1"/>
    <col min="7218" max="7218" width="11.5703125" style="153"/>
    <col min="7219" max="7219" width="4.42578125" style="153" customWidth="1"/>
    <col min="7220" max="7220" width="4.85546875" style="153" customWidth="1"/>
    <col min="7221" max="7221" width="3.5703125" style="153" customWidth="1"/>
    <col min="7222" max="7222" width="4.42578125" style="153" customWidth="1"/>
    <col min="7223" max="7424" width="11.5703125" style="153"/>
    <col min="7425" max="7425" width="1.85546875" style="153" customWidth="1"/>
    <col min="7426" max="7429" width="4.5703125" style="153" customWidth="1"/>
    <col min="7430" max="7430" width="23.42578125" style="153" customWidth="1"/>
    <col min="7431" max="7431" width="13.42578125" style="153" customWidth="1"/>
    <col min="7432" max="7433" width="8.5703125" style="153" customWidth="1"/>
    <col min="7434" max="7434" width="6.140625" style="153" customWidth="1"/>
    <col min="7435" max="7436" width="4.5703125" style="153" customWidth="1"/>
    <col min="7437" max="7437" width="3.85546875" style="153" customWidth="1"/>
    <col min="7438" max="7438" width="8" style="153" customWidth="1"/>
    <col min="7439" max="7439" width="8.42578125" style="153" customWidth="1"/>
    <col min="7440" max="7442" width="4.5703125" style="153" customWidth="1"/>
    <col min="7443" max="7443" width="4.85546875" style="153" customWidth="1"/>
    <col min="7444" max="7444" width="9.140625" style="153" customWidth="1"/>
    <col min="7445" max="7445" width="7.85546875" style="153" customWidth="1"/>
    <col min="7446" max="7446" width="8.42578125" style="153" customWidth="1"/>
    <col min="7447" max="7447" width="4.5703125" style="153" customWidth="1"/>
    <col min="7448" max="7448" width="7.85546875" style="153" customWidth="1"/>
    <col min="7449" max="7449" width="4.28515625" style="153" customWidth="1"/>
    <col min="7450" max="7450" width="8.140625" style="153" customWidth="1"/>
    <col min="7451" max="7451" width="7.85546875" style="153" customWidth="1"/>
    <col min="7452" max="7452" width="4.5703125" style="153" customWidth="1"/>
    <col min="7453" max="7453" width="10.5703125" style="153" customWidth="1"/>
    <col min="7454" max="7454" width="9.140625" style="153" customWidth="1"/>
    <col min="7455" max="7455" width="2.5703125" style="153" customWidth="1"/>
    <col min="7456" max="7456" width="8.42578125" style="153" customWidth="1"/>
    <col min="7457" max="7457" width="9" style="153" customWidth="1"/>
    <col min="7458" max="7460" width="4.5703125" style="153" customWidth="1"/>
    <col min="7461" max="7461" width="7.140625" style="153" customWidth="1"/>
    <col min="7462" max="7462" width="8.5703125" style="153" customWidth="1"/>
    <col min="7463" max="7466" width="4.5703125" style="153" customWidth="1"/>
    <col min="7467" max="7468" width="11.5703125" style="153"/>
    <col min="7469" max="7469" width="7.140625" style="153" customWidth="1"/>
    <col min="7470" max="7470" width="7.42578125" style="153" customWidth="1"/>
    <col min="7471" max="7471" width="6.5703125" style="153" customWidth="1"/>
    <col min="7472" max="7472" width="8.140625" style="153" customWidth="1"/>
    <col min="7473" max="7473" width="1.5703125" style="153" customWidth="1"/>
    <col min="7474" max="7474" width="11.5703125" style="153"/>
    <col min="7475" max="7475" width="4.42578125" style="153" customWidth="1"/>
    <col min="7476" max="7476" width="4.85546875" style="153" customWidth="1"/>
    <col min="7477" max="7477" width="3.5703125" style="153" customWidth="1"/>
    <col min="7478" max="7478" width="4.42578125" style="153" customWidth="1"/>
    <col min="7479" max="7680" width="11.5703125" style="153"/>
    <col min="7681" max="7681" width="1.85546875" style="153" customWidth="1"/>
    <col min="7682" max="7685" width="4.5703125" style="153" customWidth="1"/>
    <col min="7686" max="7686" width="23.42578125" style="153" customWidth="1"/>
    <col min="7687" max="7687" width="13.42578125" style="153" customWidth="1"/>
    <col min="7688" max="7689" width="8.5703125" style="153" customWidth="1"/>
    <col min="7690" max="7690" width="6.140625" style="153" customWidth="1"/>
    <col min="7691" max="7692" width="4.5703125" style="153" customWidth="1"/>
    <col min="7693" max="7693" width="3.85546875" style="153" customWidth="1"/>
    <col min="7694" max="7694" width="8" style="153" customWidth="1"/>
    <col min="7695" max="7695" width="8.42578125" style="153" customWidth="1"/>
    <col min="7696" max="7698" width="4.5703125" style="153" customWidth="1"/>
    <col min="7699" max="7699" width="4.85546875" style="153" customWidth="1"/>
    <col min="7700" max="7700" width="9.140625" style="153" customWidth="1"/>
    <col min="7701" max="7701" width="7.85546875" style="153" customWidth="1"/>
    <col min="7702" max="7702" width="8.42578125" style="153" customWidth="1"/>
    <col min="7703" max="7703" width="4.5703125" style="153" customWidth="1"/>
    <col min="7704" max="7704" width="7.85546875" style="153" customWidth="1"/>
    <col min="7705" max="7705" width="4.28515625" style="153" customWidth="1"/>
    <col min="7706" max="7706" width="8.140625" style="153" customWidth="1"/>
    <col min="7707" max="7707" width="7.85546875" style="153" customWidth="1"/>
    <col min="7708" max="7708" width="4.5703125" style="153" customWidth="1"/>
    <col min="7709" max="7709" width="10.5703125" style="153" customWidth="1"/>
    <col min="7710" max="7710" width="9.140625" style="153" customWidth="1"/>
    <col min="7711" max="7711" width="2.5703125" style="153" customWidth="1"/>
    <col min="7712" max="7712" width="8.42578125" style="153" customWidth="1"/>
    <col min="7713" max="7713" width="9" style="153" customWidth="1"/>
    <col min="7714" max="7716" width="4.5703125" style="153" customWidth="1"/>
    <col min="7717" max="7717" width="7.140625" style="153" customWidth="1"/>
    <col min="7718" max="7718" width="8.5703125" style="153" customWidth="1"/>
    <col min="7719" max="7722" width="4.5703125" style="153" customWidth="1"/>
    <col min="7723" max="7724" width="11.5703125" style="153"/>
    <col min="7725" max="7725" width="7.140625" style="153" customWidth="1"/>
    <col min="7726" max="7726" width="7.42578125" style="153" customWidth="1"/>
    <col min="7727" max="7727" width="6.5703125" style="153" customWidth="1"/>
    <col min="7728" max="7728" width="8.140625" style="153" customWidth="1"/>
    <col min="7729" max="7729" width="1.5703125" style="153" customWidth="1"/>
    <col min="7730" max="7730" width="11.5703125" style="153"/>
    <col min="7731" max="7731" width="4.42578125" style="153" customWidth="1"/>
    <col min="7732" max="7732" width="4.85546875" style="153" customWidth="1"/>
    <col min="7733" max="7733" width="3.5703125" style="153" customWidth="1"/>
    <col min="7734" max="7734" width="4.42578125" style="153" customWidth="1"/>
    <col min="7735" max="7936" width="11.5703125" style="153"/>
    <col min="7937" max="7937" width="1.85546875" style="153" customWidth="1"/>
    <col min="7938" max="7941" width="4.5703125" style="153" customWidth="1"/>
    <col min="7942" max="7942" width="23.42578125" style="153" customWidth="1"/>
    <col min="7943" max="7943" width="13.42578125" style="153" customWidth="1"/>
    <col min="7944" max="7945" width="8.5703125" style="153" customWidth="1"/>
    <col min="7946" max="7946" width="6.140625" style="153" customWidth="1"/>
    <col min="7947" max="7948" width="4.5703125" style="153" customWidth="1"/>
    <col min="7949" max="7949" width="3.85546875" style="153" customWidth="1"/>
    <col min="7950" max="7950" width="8" style="153" customWidth="1"/>
    <col min="7951" max="7951" width="8.42578125" style="153" customWidth="1"/>
    <col min="7952" max="7954" width="4.5703125" style="153" customWidth="1"/>
    <col min="7955" max="7955" width="4.85546875" style="153" customWidth="1"/>
    <col min="7956" max="7956" width="9.140625" style="153" customWidth="1"/>
    <col min="7957" max="7957" width="7.85546875" style="153" customWidth="1"/>
    <col min="7958" max="7958" width="8.42578125" style="153" customWidth="1"/>
    <col min="7959" max="7959" width="4.5703125" style="153" customWidth="1"/>
    <col min="7960" max="7960" width="7.85546875" style="153" customWidth="1"/>
    <col min="7961" max="7961" width="4.28515625" style="153" customWidth="1"/>
    <col min="7962" max="7962" width="8.140625" style="153" customWidth="1"/>
    <col min="7963" max="7963" width="7.85546875" style="153" customWidth="1"/>
    <col min="7964" max="7964" width="4.5703125" style="153" customWidth="1"/>
    <col min="7965" max="7965" width="10.5703125" style="153" customWidth="1"/>
    <col min="7966" max="7966" width="9.140625" style="153" customWidth="1"/>
    <col min="7967" max="7967" width="2.5703125" style="153" customWidth="1"/>
    <col min="7968" max="7968" width="8.42578125" style="153" customWidth="1"/>
    <col min="7969" max="7969" width="9" style="153" customWidth="1"/>
    <col min="7970" max="7972" width="4.5703125" style="153" customWidth="1"/>
    <col min="7973" max="7973" width="7.140625" style="153" customWidth="1"/>
    <col min="7974" max="7974" width="8.5703125" style="153" customWidth="1"/>
    <col min="7975" max="7978" width="4.5703125" style="153" customWidth="1"/>
    <col min="7979" max="7980" width="11.5703125" style="153"/>
    <col min="7981" max="7981" width="7.140625" style="153" customWidth="1"/>
    <col min="7982" max="7982" width="7.42578125" style="153" customWidth="1"/>
    <col min="7983" max="7983" width="6.5703125" style="153" customWidth="1"/>
    <col min="7984" max="7984" width="8.140625" style="153" customWidth="1"/>
    <col min="7985" max="7985" width="1.5703125" style="153" customWidth="1"/>
    <col min="7986" max="7986" width="11.5703125" style="153"/>
    <col min="7987" max="7987" width="4.42578125" style="153" customWidth="1"/>
    <col min="7988" max="7988" width="4.85546875" style="153" customWidth="1"/>
    <col min="7989" max="7989" width="3.5703125" style="153" customWidth="1"/>
    <col min="7990" max="7990" width="4.42578125" style="153" customWidth="1"/>
    <col min="7991" max="8192" width="11.5703125" style="153"/>
    <col min="8193" max="8193" width="1.85546875" style="153" customWidth="1"/>
    <col min="8194" max="8197" width="4.5703125" style="153" customWidth="1"/>
    <col min="8198" max="8198" width="23.42578125" style="153" customWidth="1"/>
    <col min="8199" max="8199" width="13.42578125" style="153" customWidth="1"/>
    <col min="8200" max="8201" width="8.5703125" style="153" customWidth="1"/>
    <col min="8202" max="8202" width="6.140625" style="153" customWidth="1"/>
    <col min="8203" max="8204" width="4.5703125" style="153" customWidth="1"/>
    <col min="8205" max="8205" width="3.85546875" style="153" customWidth="1"/>
    <col min="8206" max="8206" width="8" style="153" customWidth="1"/>
    <col min="8207" max="8207" width="8.42578125" style="153" customWidth="1"/>
    <col min="8208" max="8210" width="4.5703125" style="153" customWidth="1"/>
    <col min="8211" max="8211" width="4.85546875" style="153" customWidth="1"/>
    <col min="8212" max="8212" width="9.140625" style="153" customWidth="1"/>
    <col min="8213" max="8213" width="7.85546875" style="153" customWidth="1"/>
    <col min="8214" max="8214" width="8.42578125" style="153" customWidth="1"/>
    <col min="8215" max="8215" width="4.5703125" style="153" customWidth="1"/>
    <col min="8216" max="8216" width="7.85546875" style="153" customWidth="1"/>
    <col min="8217" max="8217" width="4.28515625" style="153" customWidth="1"/>
    <col min="8218" max="8218" width="8.140625" style="153" customWidth="1"/>
    <col min="8219" max="8219" width="7.85546875" style="153" customWidth="1"/>
    <col min="8220" max="8220" width="4.5703125" style="153" customWidth="1"/>
    <col min="8221" max="8221" width="10.5703125" style="153" customWidth="1"/>
    <col min="8222" max="8222" width="9.140625" style="153" customWidth="1"/>
    <col min="8223" max="8223" width="2.5703125" style="153" customWidth="1"/>
    <col min="8224" max="8224" width="8.42578125" style="153" customWidth="1"/>
    <col min="8225" max="8225" width="9" style="153" customWidth="1"/>
    <col min="8226" max="8228" width="4.5703125" style="153" customWidth="1"/>
    <col min="8229" max="8229" width="7.140625" style="153" customWidth="1"/>
    <col min="8230" max="8230" width="8.5703125" style="153" customWidth="1"/>
    <col min="8231" max="8234" width="4.5703125" style="153" customWidth="1"/>
    <col min="8235" max="8236" width="11.5703125" style="153"/>
    <col min="8237" max="8237" width="7.140625" style="153" customWidth="1"/>
    <col min="8238" max="8238" width="7.42578125" style="153" customWidth="1"/>
    <col min="8239" max="8239" width="6.5703125" style="153" customWidth="1"/>
    <col min="8240" max="8240" width="8.140625" style="153" customWidth="1"/>
    <col min="8241" max="8241" width="1.5703125" style="153" customWidth="1"/>
    <col min="8242" max="8242" width="11.5703125" style="153"/>
    <col min="8243" max="8243" width="4.42578125" style="153" customWidth="1"/>
    <col min="8244" max="8244" width="4.85546875" style="153" customWidth="1"/>
    <col min="8245" max="8245" width="3.5703125" style="153" customWidth="1"/>
    <col min="8246" max="8246" width="4.42578125" style="153" customWidth="1"/>
    <col min="8247" max="8448" width="11.5703125" style="153"/>
    <col min="8449" max="8449" width="1.85546875" style="153" customWidth="1"/>
    <col min="8450" max="8453" width="4.5703125" style="153" customWidth="1"/>
    <col min="8454" max="8454" width="23.42578125" style="153" customWidth="1"/>
    <col min="8455" max="8455" width="13.42578125" style="153" customWidth="1"/>
    <col min="8456" max="8457" width="8.5703125" style="153" customWidth="1"/>
    <col min="8458" max="8458" width="6.140625" style="153" customWidth="1"/>
    <col min="8459" max="8460" width="4.5703125" style="153" customWidth="1"/>
    <col min="8461" max="8461" width="3.85546875" style="153" customWidth="1"/>
    <col min="8462" max="8462" width="8" style="153" customWidth="1"/>
    <col min="8463" max="8463" width="8.42578125" style="153" customWidth="1"/>
    <col min="8464" max="8466" width="4.5703125" style="153" customWidth="1"/>
    <col min="8467" max="8467" width="4.85546875" style="153" customWidth="1"/>
    <col min="8468" max="8468" width="9.140625" style="153" customWidth="1"/>
    <col min="8469" max="8469" width="7.85546875" style="153" customWidth="1"/>
    <col min="8470" max="8470" width="8.42578125" style="153" customWidth="1"/>
    <col min="8471" max="8471" width="4.5703125" style="153" customWidth="1"/>
    <col min="8472" max="8472" width="7.85546875" style="153" customWidth="1"/>
    <col min="8473" max="8473" width="4.28515625" style="153" customWidth="1"/>
    <col min="8474" max="8474" width="8.140625" style="153" customWidth="1"/>
    <col min="8475" max="8475" width="7.85546875" style="153" customWidth="1"/>
    <col min="8476" max="8476" width="4.5703125" style="153" customWidth="1"/>
    <col min="8477" max="8477" width="10.5703125" style="153" customWidth="1"/>
    <col min="8478" max="8478" width="9.140625" style="153" customWidth="1"/>
    <col min="8479" max="8479" width="2.5703125" style="153" customWidth="1"/>
    <col min="8480" max="8480" width="8.42578125" style="153" customWidth="1"/>
    <col min="8481" max="8481" width="9" style="153" customWidth="1"/>
    <col min="8482" max="8484" width="4.5703125" style="153" customWidth="1"/>
    <col min="8485" max="8485" width="7.140625" style="153" customWidth="1"/>
    <col min="8486" max="8486" width="8.5703125" style="153" customWidth="1"/>
    <col min="8487" max="8490" width="4.5703125" style="153" customWidth="1"/>
    <col min="8491" max="8492" width="11.5703125" style="153"/>
    <col min="8493" max="8493" width="7.140625" style="153" customWidth="1"/>
    <col min="8494" max="8494" width="7.42578125" style="153" customWidth="1"/>
    <col min="8495" max="8495" width="6.5703125" style="153" customWidth="1"/>
    <col min="8496" max="8496" width="8.140625" style="153" customWidth="1"/>
    <col min="8497" max="8497" width="1.5703125" style="153" customWidth="1"/>
    <col min="8498" max="8498" width="11.5703125" style="153"/>
    <col min="8499" max="8499" width="4.42578125" style="153" customWidth="1"/>
    <col min="8500" max="8500" width="4.85546875" style="153" customWidth="1"/>
    <col min="8501" max="8501" width="3.5703125" style="153" customWidth="1"/>
    <col min="8502" max="8502" width="4.42578125" style="153" customWidth="1"/>
    <col min="8503" max="8704" width="11.5703125" style="153"/>
    <col min="8705" max="8705" width="1.85546875" style="153" customWidth="1"/>
    <col min="8706" max="8709" width="4.5703125" style="153" customWidth="1"/>
    <col min="8710" max="8710" width="23.42578125" style="153" customWidth="1"/>
    <col min="8711" max="8711" width="13.42578125" style="153" customWidth="1"/>
    <col min="8712" max="8713" width="8.5703125" style="153" customWidth="1"/>
    <col min="8714" max="8714" width="6.140625" style="153" customWidth="1"/>
    <col min="8715" max="8716" width="4.5703125" style="153" customWidth="1"/>
    <col min="8717" max="8717" width="3.85546875" style="153" customWidth="1"/>
    <col min="8718" max="8718" width="8" style="153" customWidth="1"/>
    <col min="8719" max="8719" width="8.42578125" style="153" customWidth="1"/>
    <col min="8720" max="8722" width="4.5703125" style="153" customWidth="1"/>
    <col min="8723" max="8723" width="4.85546875" style="153" customWidth="1"/>
    <col min="8724" max="8724" width="9.140625" style="153" customWidth="1"/>
    <col min="8725" max="8725" width="7.85546875" style="153" customWidth="1"/>
    <col min="8726" max="8726" width="8.42578125" style="153" customWidth="1"/>
    <col min="8727" max="8727" width="4.5703125" style="153" customWidth="1"/>
    <col min="8728" max="8728" width="7.85546875" style="153" customWidth="1"/>
    <col min="8729" max="8729" width="4.28515625" style="153" customWidth="1"/>
    <col min="8730" max="8730" width="8.140625" style="153" customWidth="1"/>
    <col min="8731" max="8731" width="7.85546875" style="153" customWidth="1"/>
    <col min="8732" max="8732" width="4.5703125" style="153" customWidth="1"/>
    <col min="8733" max="8733" width="10.5703125" style="153" customWidth="1"/>
    <col min="8734" max="8734" width="9.140625" style="153" customWidth="1"/>
    <col min="8735" max="8735" width="2.5703125" style="153" customWidth="1"/>
    <col min="8736" max="8736" width="8.42578125" style="153" customWidth="1"/>
    <col min="8737" max="8737" width="9" style="153" customWidth="1"/>
    <col min="8738" max="8740" width="4.5703125" style="153" customWidth="1"/>
    <col min="8741" max="8741" width="7.140625" style="153" customWidth="1"/>
    <col min="8742" max="8742" width="8.5703125" style="153" customWidth="1"/>
    <col min="8743" max="8746" width="4.5703125" style="153" customWidth="1"/>
    <col min="8747" max="8748" width="11.5703125" style="153"/>
    <col min="8749" max="8749" width="7.140625" style="153" customWidth="1"/>
    <col min="8750" max="8750" width="7.42578125" style="153" customWidth="1"/>
    <col min="8751" max="8751" width="6.5703125" style="153" customWidth="1"/>
    <col min="8752" max="8752" width="8.140625" style="153" customWidth="1"/>
    <col min="8753" max="8753" width="1.5703125" style="153" customWidth="1"/>
    <col min="8754" max="8754" width="11.5703125" style="153"/>
    <col min="8755" max="8755" width="4.42578125" style="153" customWidth="1"/>
    <col min="8756" max="8756" width="4.85546875" style="153" customWidth="1"/>
    <col min="8757" max="8757" width="3.5703125" style="153" customWidth="1"/>
    <col min="8758" max="8758" width="4.42578125" style="153" customWidth="1"/>
    <col min="8759" max="8960" width="11.5703125" style="153"/>
    <col min="8961" max="8961" width="1.85546875" style="153" customWidth="1"/>
    <col min="8962" max="8965" width="4.5703125" style="153" customWidth="1"/>
    <col min="8966" max="8966" width="23.42578125" style="153" customWidth="1"/>
    <col min="8967" max="8967" width="13.42578125" style="153" customWidth="1"/>
    <col min="8968" max="8969" width="8.5703125" style="153" customWidth="1"/>
    <col min="8970" max="8970" width="6.140625" style="153" customWidth="1"/>
    <col min="8971" max="8972" width="4.5703125" style="153" customWidth="1"/>
    <col min="8973" max="8973" width="3.85546875" style="153" customWidth="1"/>
    <col min="8974" max="8974" width="8" style="153" customWidth="1"/>
    <col min="8975" max="8975" width="8.42578125" style="153" customWidth="1"/>
    <col min="8976" max="8978" width="4.5703125" style="153" customWidth="1"/>
    <col min="8979" max="8979" width="4.85546875" style="153" customWidth="1"/>
    <col min="8980" max="8980" width="9.140625" style="153" customWidth="1"/>
    <col min="8981" max="8981" width="7.85546875" style="153" customWidth="1"/>
    <col min="8982" max="8982" width="8.42578125" style="153" customWidth="1"/>
    <col min="8983" max="8983" width="4.5703125" style="153" customWidth="1"/>
    <col min="8984" max="8984" width="7.85546875" style="153" customWidth="1"/>
    <col min="8985" max="8985" width="4.28515625" style="153" customWidth="1"/>
    <col min="8986" max="8986" width="8.140625" style="153" customWidth="1"/>
    <col min="8987" max="8987" width="7.85546875" style="153" customWidth="1"/>
    <col min="8988" max="8988" width="4.5703125" style="153" customWidth="1"/>
    <col min="8989" max="8989" width="10.5703125" style="153" customWidth="1"/>
    <col min="8990" max="8990" width="9.140625" style="153" customWidth="1"/>
    <col min="8991" max="8991" width="2.5703125" style="153" customWidth="1"/>
    <col min="8992" max="8992" width="8.42578125" style="153" customWidth="1"/>
    <col min="8993" max="8993" width="9" style="153" customWidth="1"/>
    <col min="8994" max="8996" width="4.5703125" style="153" customWidth="1"/>
    <col min="8997" max="8997" width="7.140625" style="153" customWidth="1"/>
    <col min="8998" max="8998" width="8.5703125" style="153" customWidth="1"/>
    <col min="8999" max="9002" width="4.5703125" style="153" customWidth="1"/>
    <col min="9003" max="9004" width="11.5703125" style="153"/>
    <col min="9005" max="9005" width="7.140625" style="153" customWidth="1"/>
    <col min="9006" max="9006" width="7.42578125" style="153" customWidth="1"/>
    <col min="9007" max="9007" width="6.5703125" style="153" customWidth="1"/>
    <col min="9008" max="9008" width="8.140625" style="153" customWidth="1"/>
    <col min="9009" max="9009" width="1.5703125" style="153" customWidth="1"/>
    <col min="9010" max="9010" width="11.5703125" style="153"/>
    <col min="9011" max="9011" width="4.42578125" style="153" customWidth="1"/>
    <col min="9012" max="9012" width="4.85546875" style="153" customWidth="1"/>
    <col min="9013" max="9013" width="3.5703125" style="153" customWidth="1"/>
    <col min="9014" max="9014" width="4.42578125" style="153" customWidth="1"/>
    <col min="9015" max="9216" width="11.5703125" style="153"/>
    <col min="9217" max="9217" width="1.85546875" style="153" customWidth="1"/>
    <col min="9218" max="9221" width="4.5703125" style="153" customWidth="1"/>
    <col min="9222" max="9222" width="23.42578125" style="153" customWidth="1"/>
    <col min="9223" max="9223" width="13.42578125" style="153" customWidth="1"/>
    <col min="9224" max="9225" width="8.5703125" style="153" customWidth="1"/>
    <col min="9226" max="9226" width="6.140625" style="153" customWidth="1"/>
    <col min="9227" max="9228" width="4.5703125" style="153" customWidth="1"/>
    <col min="9229" max="9229" width="3.85546875" style="153" customWidth="1"/>
    <col min="9230" max="9230" width="8" style="153" customWidth="1"/>
    <col min="9231" max="9231" width="8.42578125" style="153" customWidth="1"/>
    <col min="9232" max="9234" width="4.5703125" style="153" customWidth="1"/>
    <col min="9235" max="9235" width="4.85546875" style="153" customWidth="1"/>
    <col min="9236" max="9236" width="9.140625" style="153" customWidth="1"/>
    <col min="9237" max="9237" width="7.85546875" style="153" customWidth="1"/>
    <col min="9238" max="9238" width="8.42578125" style="153" customWidth="1"/>
    <col min="9239" max="9239" width="4.5703125" style="153" customWidth="1"/>
    <col min="9240" max="9240" width="7.85546875" style="153" customWidth="1"/>
    <col min="9241" max="9241" width="4.28515625" style="153" customWidth="1"/>
    <col min="9242" max="9242" width="8.140625" style="153" customWidth="1"/>
    <col min="9243" max="9243" width="7.85546875" style="153" customWidth="1"/>
    <col min="9244" max="9244" width="4.5703125" style="153" customWidth="1"/>
    <col min="9245" max="9245" width="10.5703125" style="153" customWidth="1"/>
    <col min="9246" max="9246" width="9.140625" style="153" customWidth="1"/>
    <col min="9247" max="9247" width="2.5703125" style="153" customWidth="1"/>
    <col min="9248" max="9248" width="8.42578125" style="153" customWidth="1"/>
    <col min="9249" max="9249" width="9" style="153" customWidth="1"/>
    <col min="9250" max="9252" width="4.5703125" style="153" customWidth="1"/>
    <col min="9253" max="9253" width="7.140625" style="153" customWidth="1"/>
    <col min="9254" max="9254" width="8.5703125" style="153" customWidth="1"/>
    <col min="9255" max="9258" width="4.5703125" style="153" customWidth="1"/>
    <col min="9259" max="9260" width="11.5703125" style="153"/>
    <col min="9261" max="9261" width="7.140625" style="153" customWidth="1"/>
    <col min="9262" max="9262" width="7.42578125" style="153" customWidth="1"/>
    <col min="9263" max="9263" width="6.5703125" style="153" customWidth="1"/>
    <col min="9264" max="9264" width="8.140625" style="153" customWidth="1"/>
    <col min="9265" max="9265" width="1.5703125" style="153" customWidth="1"/>
    <col min="9266" max="9266" width="11.5703125" style="153"/>
    <col min="9267" max="9267" width="4.42578125" style="153" customWidth="1"/>
    <col min="9268" max="9268" width="4.85546875" style="153" customWidth="1"/>
    <col min="9269" max="9269" width="3.5703125" style="153" customWidth="1"/>
    <col min="9270" max="9270" width="4.42578125" style="153" customWidth="1"/>
    <col min="9271" max="9472" width="11.5703125" style="153"/>
    <col min="9473" max="9473" width="1.85546875" style="153" customWidth="1"/>
    <col min="9474" max="9477" width="4.5703125" style="153" customWidth="1"/>
    <col min="9478" max="9478" width="23.42578125" style="153" customWidth="1"/>
    <col min="9479" max="9479" width="13.42578125" style="153" customWidth="1"/>
    <col min="9480" max="9481" width="8.5703125" style="153" customWidth="1"/>
    <col min="9482" max="9482" width="6.140625" style="153" customWidth="1"/>
    <col min="9483" max="9484" width="4.5703125" style="153" customWidth="1"/>
    <col min="9485" max="9485" width="3.85546875" style="153" customWidth="1"/>
    <col min="9486" max="9486" width="8" style="153" customWidth="1"/>
    <col min="9487" max="9487" width="8.42578125" style="153" customWidth="1"/>
    <col min="9488" max="9490" width="4.5703125" style="153" customWidth="1"/>
    <col min="9491" max="9491" width="4.85546875" style="153" customWidth="1"/>
    <col min="9492" max="9492" width="9.140625" style="153" customWidth="1"/>
    <col min="9493" max="9493" width="7.85546875" style="153" customWidth="1"/>
    <col min="9494" max="9494" width="8.42578125" style="153" customWidth="1"/>
    <col min="9495" max="9495" width="4.5703125" style="153" customWidth="1"/>
    <col min="9496" max="9496" width="7.85546875" style="153" customWidth="1"/>
    <col min="9497" max="9497" width="4.28515625" style="153" customWidth="1"/>
    <col min="9498" max="9498" width="8.140625" style="153" customWidth="1"/>
    <col min="9499" max="9499" width="7.85546875" style="153" customWidth="1"/>
    <col min="9500" max="9500" width="4.5703125" style="153" customWidth="1"/>
    <col min="9501" max="9501" width="10.5703125" style="153" customWidth="1"/>
    <col min="9502" max="9502" width="9.140625" style="153" customWidth="1"/>
    <col min="9503" max="9503" width="2.5703125" style="153" customWidth="1"/>
    <col min="9504" max="9504" width="8.42578125" style="153" customWidth="1"/>
    <col min="9505" max="9505" width="9" style="153" customWidth="1"/>
    <col min="9506" max="9508" width="4.5703125" style="153" customWidth="1"/>
    <col min="9509" max="9509" width="7.140625" style="153" customWidth="1"/>
    <col min="9510" max="9510" width="8.5703125" style="153" customWidth="1"/>
    <col min="9511" max="9514" width="4.5703125" style="153" customWidth="1"/>
    <col min="9515" max="9516" width="11.5703125" style="153"/>
    <col min="9517" max="9517" width="7.140625" style="153" customWidth="1"/>
    <col min="9518" max="9518" width="7.42578125" style="153" customWidth="1"/>
    <col min="9519" max="9519" width="6.5703125" style="153" customWidth="1"/>
    <col min="9520" max="9520" width="8.140625" style="153" customWidth="1"/>
    <col min="9521" max="9521" width="1.5703125" style="153" customWidth="1"/>
    <col min="9522" max="9522" width="11.5703125" style="153"/>
    <col min="9523" max="9523" width="4.42578125" style="153" customWidth="1"/>
    <col min="9524" max="9524" width="4.85546875" style="153" customWidth="1"/>
    <col min="9525" max="9525" width="3.5703125" style="153" customWidth="1"/>
    <col min="9526" max="9526" width="4.42578125" style="153" customWidth="1"/>
    <col min="9527" max="9728" width="11.5703125" style="153"/>
    <col min="9729" max="9729" width="1.85546875" style="153" customWidth="1"/>
    <col min="9730" max="9733" width="4.5703125" style="153" customWidth="1"/>
    <col min="9734" max="9734" width="23.42578125" style="153" customWidth="1"/>
    <col min="9735" max="9735" width="13.42578125" style="153" customWidth="1"/>
    <col min="9736" max="9737" width="8.5703125" style="153" customWidth="1"/>
    <col min="9738" max="9738" width="6.140625" style="153" customWidth="1"/>
    <col min="9739" max="9740" width="4.5703125" style="153" customWidth="1"/>
    <col min="9741" max="9741" width="3.85546875" style="153" customWidth="1"/>
    <col min="9742" max="9742" width="8" style="153" customWidth="1"/>
    <col min="9743" max="9743" width="8.42578125" style="153" customWidth="1"/>
    <col min="9744" max="9746" width="4.5703125" style="153" customWidth="1"/>
    <col min="9747" max="9747" width="4.85546875" style="153" customWidth="1"/>
    <col min="9748" max="9748" width="9.140625" style="153" customWidth="1"/>
    <col min="9749" max="9749" width="7.85546875" style="153" customWidth="1"/>
    <col min="9750" max="9750" width="8.42578125" style="153" customWidth="1"/>
    <col min="9751" max="9751" width="4.5703125" style="153" customWidth="1"/>
    <col min="9752" max="9752" width="7.85546875" style="153" customWidth="1"/>
    <col min="9753" max="9753" width="4.28515625" style="153" customWidth="1"/>
    <col min="9754" max="9754" width="8.140625" style="153" customWidth="1"/>
    <col min="9755" max="9755" width="7.85546875" style="153" customWidth="1"/>
    <col min="9756" max="9756" width="4.5703125" style="153" customWidth="1"/>
    <col min="9757" max="9757" width="10.5703125" style="153" customWidth="1"/>
    <col min="9758" max="9758" width="9.140625" style="153" customWidth="1"/>
    <col min="9759" max="9759" width="2.5703125" style="153" customWidth="1"/>
    <col min="9760" max="9760" width="8.42578125" style="153" customWidth="1"/>
    <col min="9761" max="9761" width="9" style="153" customWidth="1"/>
    <col min="9762" max="9764" width="4.5703125" style="153" customWidth="1"/>
    <col min="9765" max="9765" width="7.140625" style="153" customWidth="1"/>
    <col min="9766" max="9766" width="8.5703125" style="153" customWidth="1"/>
    <col min="9767" max="9770" width="4.5703125" style="153" customWidth="1"/>
    <col min="9771" max="9772" width="11.5703125" style="153"/>
    <col min="9773" max="9773" width="7.140625" style="153" customWidth="1"/>
    <col min="9774" max="9774" width="7.42578125" style="153" customWidth="1"/>
    <col min="9775" max="9775" width="6.5703125" style="153" customWidth="1"/>
    <col min="9776" max="9776" width="8.140625" style="153" customWidth="1"/>
    <col min="9777" max="9777" width="1.5703125" style="153" customWidth="1"/>
    <col min="9778" max="9778" width="11.5703125" style="153"/>
    <col min="9779" max="9779" width="4.42578125" style="153" customWidth="1"/>
    <col min="9780" max="9780" width="4.85546875" style="153" customWidth="1"/>
    <col min="9781" max="9781" width="3.5703125" style="153" customWidth="1"/>
    <col min="9782" max="9782" width="4.42578125" style="153" customWidth="1"/>
    <col min="9783" max="9984" width="11.5703125" style="153"/>
    <col min="9985" max="9985" width="1.85546875" style="153" customWidth="1"/>
    <col min="9986" max="9989" width="4.5703125" style="153" customWidth="1"/>
    <col min="9990" max="9990" width="23.42578125" style="153" customWidth="1"/>
    <col min="9991" max="9991" width="13.42578125" style="153" customWidth="1"/>
    <col min="9992" max="9993" width="8.5703125" style="153" customWidth="1"/>
    <col min="9994" max="9994" width="6.140625" style="153" customWidth="1"/>
    <col min="9995" max="9996" width="4.5703125" style="153" customWidth="1"/>
    <col min="9997" max="9997" width="3.85546875" style="153" customWidth="1"/>
    <col min="9998" max="9998" width="8" style="153" customWidth="1"/>
    <col min="9999" max="9999" width="8.42578125" style="153" customWidth="1"/>
    <col min="10000" max="10002" width="4.5703125" style="153" customWidth="1"/>
    <col min="10003" max="10003" width="4.85546875" style="153" customWidth="1"/>
    <col min="10004" max="10004" width="9.140625" style="153" customWidth="1"/>
    <col min="10005" max="10005" width="7.85546875" style="153" customWidth="1"/>
    <col min="10006" max="10006" width="8.42578125" style="153" customWidth="1"/>
    <col min="10007" max="10007" width="4.5703125" style="153" customWidth="1"/>
    <col min="10008" max="10008" width="7.85546875" style="153" customWidth="1"/>
    <col min="10009" max="10009" width="4.28515625" style="153" customWidth="1"/>
    <col min="10010" max="10010" width="8.140625" style="153" customWidth="1"/>
    <col min="10011" max="10011" width="7.85546875" style="153" customWidth="1"/>
    <col min="10012" max="10012" width="4.5703125" style="153" customWidth="1"/>
    <col min="10013" max="10013" width="10.5703125" style="153" customWidth="1"/>
    <col min="10014" max="10014" width="9.140625" style="153" customWidth="1"/>
    <col min="10015" max="10015" width="2.5703125" style="153" customWidth="1"/>
    <col min="10016" max="10016" width="8.42578125" style="153" customWidth="1"/>
    <col min="10017" max="10017" width="9" style="153" customWidth="1"/>
    <col min="10018" max="10020" width="4.5703125" style="153" customWidth="1"/>
    <col min="10021" max="10021" width="7.140625" style="153" customWidth="1"/>
    <col min="10022" max="10022" width="8.5703125" style="153" customWidth="1"/>
    <col min="10023" max="10026" width="4.5703125" style="153" customWidth="1"/>
    <col min="10027" max="10028" width="11.5703125" style="153"/>
    <col min="10029" max="10029" width="7.140625" style="153" customWidth="1"/>
    <col min="10030" max="10030" width="7.42578125" style="153" customWidth="1"/>
    <col min="10031" max="10031" width="6.5703125" style="153" customWidth="1"/>
    <col min="10032" max="10032" width="8.140625" style="153" customWidth="1"/>
    <col min="10033" max="10033" width="1.5703125" style="153" customWidth="1"/>
    <col min="10034" max="10034" width="11.5703125" style="153"/>
    <col min="10035" max="10035" width="4.42578125" style="153" customWidth="1"/>
    <col min="10036" max="10036" width="4.85546875" style="153" customWidth="1"/>
    <col min="10037" max="10037" width="3.5703125" style="153" customWidth="1"/>
    <col min="10038" max="10038" width="4.42578125" style="153" customWidth="1"/>
    <col min="10039" max="10240" width="11.5703125" style="153"/>
    <col min="10241" max="10241" width="1.85546875" style="153" customWidth="1"/>
    <col min="10242" max="10245" width="4.5703125" style="153" customWidth="1"/>
    <col min="10246" max="10246" width="23.42578125" style="153" customWidth="1"/>
    <col min="10247" max="10247" width="13.42578125" style="153" customWidth="1"/>
    <col min="10248" max="10249" width="8.5703125" style="153" customWidth="1"/>
    <col min="10250" max="10250" width="6.140625" style="153" customWidth="1"/>
    <col min="10251" max="10252" width="4.5703125" style="153" customWidth="1"/>
    <col min="10253" max="10253" width="3.85546875" style="153" customWidth="1"/>
    <col min="10254" max="10254" width="8" style="153" customWidth="1"/>
    <col min="10255" max="10255" width="8.42578125" style="153" customWidth="1"/>
    <col min="10256" max="10258" width="4.5703125" style="153" customWidth="1"/>
    <col min="10259" max="10259" width="4.85546875" style="153" customWidth="1"/>
    <col min="10260" max="10260" width="9.140625" style="153" customWidth="1"/>
    <col min="10261" max="10261" width="7.85546875" style="153" customWidth="1"/>
    <col min="10262" max="10262" width="8.42578125" style="153" customWidth="1"/>
    <col min="10263" max="10263" width="4.5703125" style="153" customWidth="1"/>
    <col min="10264" max="10264" width="7.85546875" style="153" customWidth="1"/>
    <col min="10265" max="10265" width="4.28515625" style="153" customWidth="1"/>
    <col min="10266" max="10266" width="8.140625" style="153" customWidth="1"/>
    <col min="10267" max="10267" width="7.85546875" style="153" customWidth="1"/>
    <col min="10268" max="10268" width="4.5703125" style="153" customWidth="1"/>
    <col min="10269" max="10269" width="10.5703125" style="153" customWidth="1"/>
    <col min="10270" max="10270" width="9.140625" style="153" customWidth="1"/>
    <col min="10271" max="10271" width="2.5703125" style="153" customWidth="1"/>
    <col min="10272" max="10272" width="8.42578125" style="153" customWidth="1"/>
    <col min="10273" max="10273" width="9" style="153" customWidth="1"/>
    <col min="10274" max="10276" width="4.5703125" style="153" customWidth="1"/>
    <col min="10277" max="10277" width="7.140625" style="153" customWidth="1"/>
    <col min="10278" max="10278" width="8.5703125" style="153" customWidth="1"/>
    <col min="10279" max="10282" width="4.5703125" style="153" customWidth="1"/>
    <col min="10283" max="10284" width="11.5703125" style="153"/>
    <col min="10285" max="10285" width="7.140625" style="153" customWidth="1"/>
    <col min="10286" max="10286" width="7.42578125" style="153" customWidth="1"/>
    <col min="10287" max="10287" width="6.5703125" style="153" customWidth="1"/>
    <col min="10288" max="10288" width="8.140625" style="153" customWidth="1"/>
    <col min="10289" max="10289" width="1.5703125" style="153" customWidth="1"/>
    <col min="10290" max="10290" width="11.5703125" style="153"/>
    <col min="10291" max="10291" width="4.42578125" style="153" customWidth="1"/>
    <col min="10292" max="10292" width="4.85546875" style="153" customWidth="1"/>
    <col min="10293" max="10293" width="3.5703125" style="153" customWidth="1"/>
    <col min="10294" max="10294" width="4.42578125" style="153" customWidth="1"/>
    <col min="10295" max="10496" width="11.5703125" style="153"/>
    <col min="10497" max="10497" width="1.85546875" style="153" customWidth="1"/>
    <col min="10498" max="10501" width="4.5703125" style="153" customWidth="1"/>
    <col min="10502" max="10502" width="23.42578125" style="153" customWidth="1"/>
    <col min="10503" max="10503" width="13.42578125" style="153" customWidth="1"/>
    <col min="10504" max="10505" width="8.5703125" style="153" customWidth="1"/>
    <col min="10506" max="10506" width="6.140625" style="153" customWidth="1"/>
    <col min="10507" max="10508" width="4.5703125" style="153" customWidth="1"/>
    <col min="10509" max="10509" width="3.85546875" style="153" customWidth="1"/>
    <col min="10510" max="10510" width="8" style="153" customWidth="1"/>
    <col min="10511" max="10511" width="8.42578125" style="153" customWidth="1"/>
    <col min="10512" max="10514" width="4.5703125" style="153" customWidth="1"/>
    <col min="10515" max="10515" width="4.85546875" style="153" customWidth="1"/>
    <col min="10516" max="10516" width="9.140625" style="153" customWidth="1"/>
    <col min="10517" max="10517" width="7.85546875" style="153" customWidth="1"/>
    <col min="10518" max="10518" width="8.42578125" style="153" customWidth="1"/>
    <col min="10519" max="10519" width="4.5703125" style="153" customWidth="1"/>
    <col min="10520" max="10520" width="7.85546875" style="153" customWidth="1"/>
    <col min="10521" max="10521" width="4.28515625" style="153" customWidth="1"/>
    <col min="10522" max="10522" width="8.140625" style="153" customWidth="1"/>
    <col min="10523" max="10523" width="7.85546875" style="153" customWidth="1"/>
    <col min="10524" max="10524" width="4.5703125" style="153" customWidth="1"/>
    <col min="10525" max="10525" width="10.5703125" style="153" customWidth="1"/>
    <col min="10526" max="10526" width="9.140625" style="153" customWidth="1"/>
    <col min="10527" max="10527" width="2.5703125" style="153" customWidth="1"/>
    <col min="10528" max="10528" width="8.42578125" style="153" customWidth="1"/>
    <col min="10529" max="10529" width="9" style="153" customWidth="1"/>
    <col min="10530" max="10532" width="4.5703125" style="153" customWidth="1"/>
    <col min="10533" max="10533" width="7.140625" style="153" customWidth="1"/>
    <col min="10534" max="10534" width="8.5703125" style="153" customWidth="1"/>
    <col min="10535" max="10538" width="4.5703125" style="153" customWidth="1"/>
    <col min="10539" max="10540" width="11.5703125" style="153"/>
    <col min="10541" max="10541" width="7.140625" style="153" customWidth="1"/>
    <col min="10542" max="10542" width="7.42578125" style="153" customWidth="1"/>
    <col min="10543" max="10543" width="6.5703125" style="153" customWidth="1"/>
    <col min="10544" max="10544" width="8.140625" style="153" customWidth="1"/>
    <col min="10545" max="10545" width="1.5703125" style="153" customWidth="1"/>
    <col min="10546" max="10546" width="11.5703125" style="153"/>
    <col min="10547" max="10547" width="4.42578125" style="153" customWidth="1"/>
    <col min="10548" max="10548" width="4.85546875" style="153" customWidth="1"/>
    <col min="10549" max="10549" width="3.5703125" style="153" customWidth="1"/>
    <col min="10550" max="10550" width="4.42578125" style="153" customWidth="1"/>
    <col min="10551" max="10752" width="11.5703125" style="153"/>
    <col min="10753" max="10753" width="1.85546875" style="153" customWidth="1"/>
    <col min="10754" max="10757" width="4.5703125" style="153" customWidth="1"/>
    <col min="10758" max="10758" width="23.42578125" style="153" customWidth="1"/>
    <col min="10759" max="10759" width="13.42578125" style="153" customWidth="1"/>
    <col min="10760" max="10761" width="8.5703125" style="153" customWidth="1"/>
    <col min="10762" max="10762" width="6.140625" style="153" customWidth="1"/>
    <col min="10763" max="10764" width="4.5703125" style="153" customWidth="1"/>
    <col min="10765" max="10765" width="3.85546875" style="153" customWidth="1"/>
    <col min="10766" max="10766" width="8" style="153" customWidth="1"/>
    <col min="10767" max="10767" width="8.42578125" style="153" customWidth="1"/>
    <col min="10768" max="10770" width="4.5703125" style="153" customWidth="1"/>
    <col min="10771" max="10771" width="4.85546875" style="153" customWidth="1"/>
    <col min="10772" max="10772" width="9.140625" style="153" customWidth="1"/>
    <col min="10773" max="10773" width="7.85546875" style="153" customWidth="1"/>
    <col min="10774" max="10774" width="8.42578125" style="153" customWidth="1"/>
    <col min="10775" max="10775" width="4.5703125" style="153" customWidth="1"/>
    <col min="10776" max="10776" width="7.85546875" style="153" customWidth="1"/>
    <col min="10777" max="10777" width="4.28515625" style="153" customWidth="1"/>
    <col min="10778" max="10778" width="8.140625" style="153" customWidth="1"/>
    <col min="10779" max="10779" width="7.85546875" style="153" customWidth="1"/>
    <col min="10780" max="10780" width="4.5703125" style="153" customWidth="1"/>
    <col min="10781" max="10781" width="10.5703125" style="153" customWidth="1"/>
    <col min="10782" max="10782" width="9.140625" style="153" customWidth="1"/>
    <col min="10783" max="10783" width="2.5703125" style="153" customWidth="1"/>
    <col min="10784" max="10784" width="8.42578125" style="153" customWidth="1"/>
    <col min="10785" max="10785" width="9" style="153" customWidth="1"/>
    <col min="10786" max="10788" width="4.5703125" style="153" customWidth="1"/>
    <col min="10789" max="10789" width="7.140625" style="153" customWidth="1"/>
    <col min="10790" max="10790" width="8.5703125" style="153" customWidth="1"/>
    <col min="10791" max="10794" width="4.5703125" style="153" customWidth="1"/>
    <col min="10795" max="10796" width="11.5703125" style="153"/>
    <col min="10797" max="10797" width="7.140625" style="153" customWidth="1"/>
    <col min="10798" max="10798" width="7.42578125" style="153" customWidth="1"/>
    <col min="10799" max="10799" width="6.5703125" style="153" customWidth="1"/>
    <col min="10800" max="10800" width="8.140625" style="153" customWidth="1"/>
    <col min="10801" max="10801" width="1.5703125" style="153" customWidth="1"/>
    <col min="10802" max="10802" width="11.5703125" style="153"/>
    <col min="10803" max="10803" width="4.42578125" style="153" customWidth="1"/>
    <col min="10804" max="10804" width="4.85546875" style="153" customWidth="1"/>
    <col min="10805" max="10805" width="3.5703125" style="153" customWidth="1"/>
    <col min="10806" max="10806" width="4.42578125" style="153" customWidth="1"/>
    <col min="10807" max="11008" width="11.5703125" style="153"/>
    <col min="11009" max="11009" width="1.85546875" style="153" customWidth="1"/>
    <col min="11010" max="11013" width="4.5703125" style="153" customWidth="1"/>
    <col min="11014" max="11014" width="23.42578125" style="153" customWidth="1"/>
    <col min="11015" max="11015" width="13.42578125" style="153" customWidth="1"/>
    <col min="11016" max="11017" width="8.5703125" style="153" customWidth="1"/>
    <col min="11018" max="11018" width="6.140625" style="153" customWidth="1"/>
    <col min="11019" max="11020" width="4.5703125" style="153" customWidth="1"/>
    <col min="11021" max="11021" width="3.85546875" style="153" customWidth="1"/>
    <col min="11022" max="11022" width="8" style="153" customWidth="1"/>
    <col min="11023" max="11023" width="8.42578125" style="153" customWidth="1"/>
    <col min="11024" max="11026" width="4.5703125" style="153" customWidth="1"/>
    <col min="11027" max="11027" width="4.85546875" style="153" customWidth="1"/>
    <col min="11028" max="11028" width="9.140625" style="153" customWidth="1"/>
    <col min="11029" max="11029" width="7.85546875" style="153" customWidth="1"/>
    <col min="11030" max="11030" width="8.42578125" style="153" customWidth="1"/>
    <col min="11031" max="11031" width="4.5703125" style="153" customWidth="1"/>
    <col min="11032" max="11032" width="7.85546875" style="153" customWidth="1"/>
    <col min="11033" max="11033" width="4.28515625" style="153" customWidth="1"/>
    <col min="11034" max="11034" width="8.140625" style="153" customWidth="1"/>
    <col min="11035" max="11035" width="7.85546875" style="153" customWidth="1"/>
    <col min="11036" max="11036" width="4.5703125" style="153" customWidth="1"/>
    <col min="11037" max="11037" width="10.5703125" style="153" customWidth="1"/>
    <col min="11038" max="11038" width="9.140625" style="153" customWidth="1"/>
    <col min="11039" max="11039" width="2.5703125" style="153" customWidth="1"/>
    <col min="11040" max="11040" width="8.42578125" style="153" customWidth="1"/>
    <col min="11041" max="11041" width="9" style="153" customWidth="1"/>
    <col min="11042" max="11044" width="4.5703125" style="153" customWidth="1"/>
    <col min="11045" max="11045" width="7.140625" style="153" customWidth="1"/>
    <col min="11046" max="11046" width="8.5703125" style="153" customWidth="1"/>
    <col min="11047" max="11050" width="4.5703125" style="153" customWidth="1"/>
    <col min="11051" max="11052" width="11.5703125" style="153"/>
    <col min="11053" max="11053" width="7.140625" style="153" customWidth="1"/>
    <col min="11054" max="11054" width="7.42578125" style="153" customWidth="1"/>
    <col min="11055" max="11055" width="6.5703125" style="153" customWidth="1"/>
    <col min="11056" max="11056" width="8.140625" style="153" customWidth="1"/>
    <col min="11057" max="11057" width="1.5703125" style="153" customWidth="1"/>
    <col min="11058" max="11058" width="11.5703125" style="153"/>
    <col min="11059" max="11059" width="4.42578125" style="153" customWidth="1"/>
    <col min="11060" max="11060" width="4.85546875" style="153" customWidth="1"/>
    <col min="11061" max="11061" width="3.5703125" style="153" customWidth="1"/>
    <col min="11062" max="11062" width="4.42578125" style="153" customWidth="1"/>
    <col min="11063" max="11264" width="11.5703125" style="153"/>
    <col min="11265" max="11265" width="1.85546875" style="153" customWidth="1"/>
    <col min="11266" max="11269" width="4.5703125" style="153" customWidth="1"/>
    <col min="11270" max="11270" width="23.42578125" style="153" customWidth="1"/>
    <col min="11271" max="11271" width="13.42578125" style="153" customWidth="1"/>
    <col min="11272" max="11273" width="8.5703125" style="153" customWidth="1"/>
    <col min="11274" max="11274" width="6.140625" style="153" customWidth="1"/>
    <col min="11275" max="11276" width="4.5703125" style="153" customWidth="1"/>
    <col min="11277" max="11277" width="3.85546875" style="153" customWidth="1"/>
    <col min="11278" max="11278" width="8" style="153" customWidth="1"/>
    <col min="11279" max="11279" width="8.42578125" style="153" customWidth="1"/>
    <col min="11280" max="11282" width="4.5703125" style="153" customWidth="1"/>
    <col min="11283" max="11283" width="4.85546875" style="153" customWidth="1"/>
    <col min="11284" max="11284" width="9.140625" style="153" customWidth="1"/>
    <col min="11285" max="11285" width="7.85546875" style="153" customWidth="1"/>
    <col min="11286" max="11286" width="8.42578125" style="153" customWidth="1"/>
    <col min="11287" max="11287" width="4.5703125" style="153" customWidth="1"/>
    <col min="11288" max="11288" width="7.85546875" style="153" customWidth="1"/>
    <col min="11289" max="11289" width="4.28515625" style="153" customWidth="1"/>
    <col min="11290" max="11290" width="8.140625" style="153" customWidth="1"/>
    <col min="11291" max="11291" width="7.85546875" style="153" customWidth="1"/>
    <col min="11292" max="11292" width="4.5703125" style="153" customWidth="1"/>
    <col min="11293" max="11293" width="10.5703125" style="153" customWidth="1"/>
    <col min="11294" max="11294" width="9.140625" style="153" customWidth="1"/>
    <col min="11295" max="11295" width="2.5703125" style="153" customWidth="1"/>
    <col min="11296" max="11296" width="8.42578125" style="153" customWidth="1"/>
    <col min="11297" max="11297" width="9" style="153" customWidth="1"/>
    <col min="11298" max="11300" width="4.5703125" style="153" customWidth="1"/>
    <col min="11301" max="11301" width="7.140625" style="153" customWidth="1"/>
    <col min="11302" max="11302" width="8.5703125" style="153" customWidth="1"/>
    <col min="11303" max="11306" width="4.5703125" style="153" customWidth="1"/>
    <col min="11307" max="11308" width="11.5703125" style="153"/>
    <col min="11309" max="11309" width="7.140625" style="153" customWidth="1"/>
    <col min="11310" max="11310" width="7.42578125" style="153" customWidth="1"/>
    <col min="11311" max="11311" width="6.5703125" style="153" customWidth="1"/>
    <col min="11312" max="11312" width="8.140625" style="153" customWidth="1"/>
    <col min="11313" max="11313" width="1.5703125" style="153" customWidth="1"/>
    <col min="11314" max="11314" width="11.5703125" style="153"/>
    <col min="11315" max="11315" width="4.42578125" style="153" customWidth="1"/>
    <col min="11316" max="11316" width="4.85546875" style="153" customWidth="1"/>
    <col min="11317" max="11317" width="3.5703125" style="153" customWidth="1"/>
    <col min="11318" max="11318" width="4.42578125" style="153" customWidth="1"/>
    <col min="11319" max="11520" width="11.5703125" style="153"/>
    <col min="11521" max="11521" width="1.85546875" style="153" customWidth="1"/>
    <col min="11522" max="11525" width="4.5703125" style="153" customWidth="1"/>
    <col min="11526" max="11526" width="23.42578125" style="153" customWidth="1"/>
    <col min="11527" max="11527" width="13.42578125" style="153" customWidth="1"/>
    <col min="11528" max="11529" width="8.5703125" style="153" customWidth="1"/>
    <col min="11530" max="11530" width="6.140625" style="153" customWidth="1"/>
    <col min="11531" max="11532" width="4.5703125" style="153" customWidth="1"/>
    <col min="11533" max="11533" width="3.85546875" style="153" customWidth="1"/>
    <col min="11534" max="11534" width="8" style="153" customWidth="1"/>
    <col min="11535" max="11535" width="8.42578125" style="153" customWidth="1"/>
    <col min="11536" max="11538" width="4.5703125" style="153" customWidth="1"/>
    <col min="11539" max="11539" width="4.85546875" style="153" customWidth="1"/>
    <col min="11540" max="11540" width="9.140625" style="153" customWidth="1"/>
    <col min="11541" max="11541" width="7.85546875" style="153" customWidth="1"/>
    <col min="11542" max="11542" width="8.42578125" style="153" customWidth="1"/>
    <col min="11543" max="11543" width="4.5703125" style="153" customWidth="1"/>
    <col min="11544" max="11544" width="7.85546875" style="153" customWidth="1"/>
    <col min="11545" max="11545" width="4.28515625" style="153" customWidth="1"/>
    <col min="11546" max="11546" width="8.140625" style="153" customWidth="1"/>
    <col min="11547" max="11547" width="7.85546875" style="153" customWidth="1"/>
    <col min="11548" max="11548" width="4.5703125" style="153" customWidth="1"/>
    <col min="11549" max="11549" width="10.5703125" style="153" customWidth="1"/>
    <col min="11550" max="11550" width="9.140625" style="153" customWidth="1"/>
    <col min="11551" max="11551" width="2.5703125" style="153" customWidth="1"/>
    <col min="11552" max="11552" width="8.42578125" style="153" customWidth="1"/>
    <col min="11553" max="11553" width="9" style="153" customWidth="1"/>
    <col min="11554" max="11556" width="4.5703125" style="153" customWidth="1"/>
    <col min="11557" max="11557" width="7.140625" style="153" customWidth="1"/>
    <col min="11558" max="11558" width="8.5703125" style="153" customWidth="1"/>
    <col min="11559" max="11562" width="4.5703125" style="153" customWidth="1"/>
    <col min="11563" max="11564" width="11.5703125" style="153"/>
    <col min="11565" max="11565" width="7.140625" style="153" customWidth="1"/>
    <col min="11566" max="11566" width="7.42578125" style="153" customWidth="1"/>
    <col min="11567" max="11567" width="6.5703125" style="153" customWidth="1"/>
    <col min="11568" max="11568" width="8.140625" style="153" customWidth="1"/>
    <col min="11569" max="11569" width="1.5703125" style="153" customWidth="1"/>
    <col min="11570" max="11570" width="11.5703125" style="153"/>
    <col min="11571" max="11571" width="4.42578125" style="153" customWidth="1"/>
    <col min="11572" max="11572" width="4.85546875" style="153" customWidth="1"/>
    <col min="11573" max="11573" width="3.5703125" style="153" customWidth="1"/>
    <col min="11574" max="11574" width="4.42578125" style="153" customWidth="1"/>
    <col min="11575" max="11776" width="11.5703125" style="153"/>
    <col min="11777" max="11777" width="1.85546875" style="153" customWidth="1"/>
    <col min="11778" max="11781" width="4.5703125" style="153" customWidth="1"/>
    <col min="11782" max="11782" width="23.42578125" style="153" customWidth="1"/>
    <col min="11783" max="11783" width="13.42578125" style="153" customWidth="1"/>
    <col min="11784" max="11785" width="8.5703125" style="153" customWidth="1"/>
    <col min="11786" max="11786" width="6.140625" style="153" customWidth="1"/>
    <col min="11787" max="11788" width="4.5703125" style="153" customWidth="1"/>
    <col min="11789" max="11789" width="3.85546875" style="153" customWidth="1"/>
    <col min="11790" max="11790" width="8" style="153" customWidth="1"/>
    <col min="11791" max="11791" width="8.42578125" style="153" customWidth="1"/>
    <col min="11792" max="11794" width="4.5703125" style="153" customWidth="1"/>
    <col min="11795" max="11795" width="4.85546875" style="153" customWidth="1"/>
    <col min="11796" max="11796" width="9.140625" style="153" customWidth="1"/>
    <col min="11797" max="11797" width="7.85546875" style="153" customWidth="1"/>
    <col min="11798" max="11798" width="8.42578125" style="153" customWidth="1"/>
    <col min="11799" max="11799" width="4.5703125" style="153" customWidth="1"/>
    <col min="11800" max="11800" width="7.85546875" style="153" customWidth="1"/>
    <col min="11801" max="11801" width="4.28515625" style="153" customWidth="1"/>
    <col min="11802" max="11802" width="8.140625" style="153" customWidth="1"/>
    <col min="11803" max="11803" width="7.85546875" style="153" customWidth="1"/>
    <col min="11804" max="11804" width="4.5703125" style="153" customWidth="1"/>
    <col min="11805" max="11805" width="10.5703125" style="153" customWidth="1"/>
    <col min="11806" max="11806" width="9.140625" style="153" customWidth="1"/>
    <col min="11807" max="11807" width="2.5703125" style="153" customWidth="1"/>
    <col min="11808" max="11808" width="8.42578125" style="153" customWidth="1"/>
    <col min="11809" max="11809" width="9" style="153" customWidth="1"/>
    <col min="11810" max="11812" width="4.5703125" style="153" customWidth="1"/>
    <col min="11813" max="11813" width="7.140625" style="153" customWidth="1"/>
    <col min="11814" max="11814" width="8.5703125" style="153" customWidth="1"/>
    <col min="11815" max="11818" width="4.5703125" style="153" customWidth="1"/>
    <col min="11819" max="11820" width="11.5703125" style="153"/>
    <col min="11821" max="11821" width="7.140625" style="153" customWidth="1"/>
    <col min="11822" max="11822" width="7.42578125" style="153" customWidth="1"/>
    <col min="11823" max="11823" width="6.5703125" style="153" customWidth="1"/>
    <col min="11824" max="11824" width="8.140625" style="153" customWidth="1"/>
    <col min="11825" max="11825" width="1.5703125" style="153" customWidth="1"/>
    <col min="11826" max="11826" width="11.5703125" style="153"/>
    <col min="11827" max="11827" width="4.42578125" style="153" customWidth="1"/>
    <col min="11828" max="11828" width="4.85546875" style="153" customWidth="1"/>
    <col min="11829" max="11829" width="3.5703125" style="153" customWidth="1"/>
    <col min="11830" max="11830" width="4.42578125" style="153" customWidth="1"/>
    <col min="11831" max="12032" width="11.5703125" style="153"/>
    <col min="12033" max="12033" width="1.85546875" style="153" customWidth="1"/>
    <col min="12034" max="12037" width="4.5703125" style="153" customWidth="1"/>
    <col min="12038" max="12038" width="23.42578125" style="153" customWidth="1"/>
    <col min="12039" max="12039" width="13.42578125" style="153" customWidth="1"/>
    <col min="12040" max="12041" width="8.5703125" style="153" customWidth="1"/>
    <col min="12042" max="12042" width="6.140625" style="153" customWidth="1"/>
    <col min="12043" max="12044" width="4.5703125" style="153" customWidth="1"/>
    <col min="12045" max="12045" width="3.85546875" style="153" customWidth="1"/>
    <col min="12046" max="12046" width="8" style="153" customWidth="1"/>
    <col min="12047" max="12047" width="8.42578125" style="153" customWidth="1"/>
    <col min="12048" max="12050" width="4.5703125" style="153" customWidth="1"/>
    <col min="12051" max="12051" width="4.85546875" style="153" customWidth="1"/>
    <col min="12052" max="12052" width="9.140625" style="153" customWidth="1"/>
    <col min="12053" max="12053" width="7.85546875" style="153" customWidth="1"/>
    <col min="12054" max="12054" width="8.42578125" style="153" customWidth="1"/>
    <col min="12055" max="12055" width="4.5703125" style="153" customWidth="1"/>
    <col min="12056" max="12056" width="7.85546875" style="153" customWidth="1"/>
    <col min="12057" max="12057" width="4.28515625" style="153" customWidth="1"/>
    <col min="12058" max="12058" width="8.140625" style="153" customWidth="1"/>
    <col min="12059" max="12059" width="7.85546875" style="153" customWidth="1"/>
    <col min="12060" max="12060" width="4.5703125" style="153" customWidth="1"/>
    <col min="12061" max="12061" width="10.5703125" style="153" customWidth="1"/>
    <col min="12062" max="12062" width="9.140625" style="153" customWidth="1"/>
    <col min="12063" max="12063" width="2.5703125" style="153" customWidth="1"/>
    <col min="12064" max="12064" width="8.42578125" style="153" customWidth="1"/>
    <col min="12065" max="12065" width="9" style="153" customWidth="1"/>
    <col min="12066" max="12068" width="4.5703125" style="153" customWidth="1"/>
    <col min="12069" max="12069" width="7.140625" style="153" customWidth="1"/>
    <col min="12070" max="12070" width="8.5703125" style="153" customWidth="1"/>
    <col min="12071" max="12074" width="4.5703125" style="153" customWidth="1"/>
    <col min="12075" max="12076" width="11.5703125" style="153"/>
    <col min="12077" max="12077" width="7.140625" style="153" customWidth="1"/>
    <col min="12078" max="12078" width="7.42578125" style="153" customWidth="1"/>
    <col min="12079" max="12079" width="6.5703125" style="153" customWidth="1"/>
    <col min="12080" max="12080" width="8.140625" style="153" customWidth="1"/>
    <col min="12081" max="12081" width="1.5703125" style="153" customWidth="1"/>
    <col min="12082" max="12082" width="11.5703125" style="153"/>
    <col min="12083" max="12083" width="4.42578125" style="153" customWidth="1"/>
    <col min="12084" max="12084" width="4.85546875" style="153" customWidth="1"/>
    <col min="12085" max="12085" width="3.5703125" style="153" customWidth="1"/>
    <col min="12086" max="12086" width="4.42578125" style="153" customWidth="1"/>
    <col min="12087" max="12288" width="11.5703125" style="153"/>
    <col min="12289" max="12289" width="1.85546875" style="153" customWidth="1"/>
    <col min="12290" max="12293" width="4.5703125" style="153" customWidth="1"/>
    <col min="12294" max="12294" width="23.42578125" style="153" customWidth="1"/>
    <col min="12295" max="12295" width="13.42578125" style="153" customWidth="1"/>
    <col min="12296" max="12297" width="8.5703125" style="153" customWidth="1"/>
    <col min="12298" max="12298" width="6.140625" style="153" customWidth="1"/>
    <col min="12299" max="12300" width="4.5703125" style="153" customWidth="1"/>
    <col min="12301" max="12301" width="3.85546875" style="153" customWidth="1"/>
    <col min="12302" max="12302" width="8" style="153" customWidth="1"/>
    <col min="12303" max="12303" width="8.42578125" style="153" customWidth="1"/>
    <col min="12304" max="12306" width="4.5703125" style="153" customWidth="1"/>
    <col min="12307" max="12307" width="4.85546875" style="153" customWidth="1"/>
    <col min="12308" max="12308" width="9.140625" style="153" customWidth="1"/>
    <col min="12309" max="12309" width="7.85546875" style="153" customWidth="1"/>
    <col min="12310" max="12310" width="8.42578125" style="153" customWidth="1"/>
    <col min="12311" max="12311" width="4.5703125" style="153" customWidth="1"/>
    <col min="12312" max="12312" width="7.85546875" style="153" customWidth="1"/>
    <col min="12313" max="12313" width="4.28515625" style="153" customWidth="1"/>
    <col min="12314" max="12314" width="8.140625" style="153" customWidth="1"/>
    <col min="12315" max="12315" width="7.85546875" style="153" customWidth="1"/>
    <col min="12316" max="12316" width="4.5703125" style="153" customWidth="1"/>
    <col min="12317" max="12317" width="10.5703125" style="153" customWidth="1"/>
    <col min="12318" max="12318" width="9.140625" style="153" customWidth="1"/>
    <col min="12319" max="12319" width="2.5703125" style="153" customWidth="1"/>
    <col min="12320" max="12320" width="8.42578125" style="153" customWidth="1"/>
    <col min="12321" max="12321" width="9" style="153" customWidth="1"/>
    <col min="12322" max="12324" width="4.5703125" style="153" customWidth="1"/>
    <col min="12325" max="12325" width="7.140625" style="153" customWidth="1"/>
    <col min="12326" max="12326" width="8.5703125" style="153" customWidth="1"/>
    <col min="12327" max="12330" width="4.5703125" style="153" customWidth="1"/>
    <col min="12331" max="12332" width="11.5703125" style="153"/>
    <col min="12333" max="12333" width="7.140625" style="153" customWidth="1"/>
    <col min="12334" max="12334" width="7.42578125" style="153" customWidth="1"/>
    <col min="12335" max="12335" width="6.5703125" style="153" customWidth="1"/>
    <col min="12336" max="12336" width="8.140625" style="153" customWidth="1"/>
    <col min="12337" max="12337" width="1.5703125" style="153" customWidth="1"/>
    <col min="12338" max="12338" width="11.5703125" style="153"/>
    <col min="12339" max="12339" width="4.42578125" style="153" customWidth="1"/>
    <col min="12340" max="12340" width="4.85546875" style="153" customWidth="1"/>
    <col min="12341" max="12341" width="3.5703125" style="153" customWidth="1"/>
    <col min="12342" max="12342" width="4.42578125" style="153" customWidth="1"/>
    <col min="12343" max="12544" width="11.5703125" style="153"/>
    <col min="12545" max="12545" width="1.85546875" style="153" customWidth="1"/>
    <col min="12546" max="12549" width="4.5703125" style="153" customWidth="1"/>
    <col min="12550" max="12550" width="23.42578125" style="153" customWidth="1"/>
    <col min="12551" max="12551" width="13.42578125" style="153" customWidth="1"/>
    <col min="12552" max="12553" width="8.5703125" style="153" customWidth="1"/>
    <col min="12554" max="12554" width="6.140625" style="153" customWidth="1"/>
    <col min="12555" max="12556" width="4.5703125" style="153" customWidth="1"/>
    <col min="12557" max="12557" width="3.85546875" style="153" customWidth="1"/>
    <col min="12558" max="12558" width="8" style="153" customWidth="1"/>
    <col min="12559" max="12559" width="8.42578125" style="153" customWidth="1"/>
    <col min="12560" max="12562" width="4.5703125" style="153" customWidth="1"/>
    <col min="12563" max="12563" width="4.85546875" style="153" customWidth="1"/>
    <col min="12564" max="12564" width="9.140625" style="153" customWidth="1"/>
    <col min="12565" max="12565" width="7.85546875" style="153" customWidth="1"/>
    <col min="12566" max="12566" width="8.42578125" style="153" customWidth="1"/>
    <col min="12567" max="12567" width="4.5703125" style="153" customWidth="1"/>
    <col min="12568" max="12568" width="7.85546875" style="153" customWidth="1"/>
    <col min="12569" max="12569" width="4.28515625" style="153" customWidth="1"/>
    <col min="12570" max="12570" width="8.140625" style="153" customWidth="1"/>
    <col min="12571" max="12571" width="7.85546875" style="153" customWidth="1"/>
    <col min="12572" max="12572" width="4.5703125" style="153" customWidth="1"/>
    <col min="12573" max="12573" width="10.5703125" style="153" customWidth="1"/>
    <col min="12574" max="12574" width="9.140625" style="153" customWidth="1"/>
    <col min="12575" max="12575" width="2.5703125" style="153" customWidth="1"/>
    <col min="12576" max="12576" width="8.42578125" style="153" customWidth="1"/>
    <col min="12577" max="12577" width="9" style="153" customWidth="1"/>
    <col min="12578" max="12580" width="4.5703125" style="153" customWidth="1"/>
    <col min="12581" max="12581" width="7.140625" style="153" customWidth="1"/>
    <col min="12582" max="12582" width="8.5703125" style="153" customWidth="1"/>
    <col min="12583" max="12586" width="4.5703125" style="153" customWidth="1"/>
    <col min="12587" max="12588" width="11.5703125" style="153"/>
    <col min="12589" max="12589" width="7.140625" style="153" customWidth="1"/>
    <col min="12590" max="12590" width="7.42578125" style="153" customWidth="1"/>
    <col min="12591" max="12591" width="6.5703125" style="153" customWidth="1"/>
    <col min="12592" max="12592" width="8.140625" style="153" customWidth="1"/>
    <col min="12593" max="12593" width="1.5703125" style="153" customWidth="1"/>
    <col min="12594" max="12594" width="11.5703125" style="153"/>
    <col min="12595" max="12595" width="4.42578125" style="153" customWidth="1"/>
    <col min="12596" max="12596" width="4.85546875" style="153" customWidth="1"/>
    <col min="12597" max="12597" width="3.5703125" style="153" customWidth="1"/>
    <col min="12598" max="12598" width="4.42578125" style="153" customWidth="1"/>
    <col min="12599" max="12800" width="11.5703125" style="153"/>
    <col min="12801" max="12801" width="1.85546875" style="153" customWidth="1"/>
    <col min="12802" max="12805" width="4.5703125" style="153" customWidth="1"/>
    <col min="12806" max="12806" width="23.42578125" style="153" customWidth="1"/>
    <col min="12807" max="12807" width="13.42578125" style="153" customWidth="1"/>
    <col min="12808" max="12809" width="8.5703125" style="153" customWidth="1"/>
    <col min="12810" max="12810" width="6.140625" style="153" customWidth="1"/>
    <col min="12811" max="12812" width="4.5703125" style="153" customWidth="1"/>
    <col min="12813" max="12813" width="3.85546875" style="153" customWidth="1"/>
    <col min="12814" max="12814" width="8" style="153" customWidth="1"/>
    <col min="12815" max="12815" width="8.42578125" style="153" customWidth="1"/>
    <col min="12816" max="12818" width="4.5703125" style="153" customWidth="1"/>
    <col min="12819" max="12819" width="4.85546875" style="153" customWidth="1"/>
    <col min="12820" max="12820" width="9.140625" style="153" customWidth="1"/>
    <col min="12821" max="12821" width="7.85546875" style="153" customWidth="1"/>
    <col min="12822" max="12822" width="8.42578125" style="153" customWidth="1"/>
    <col min="12823" max="12823" width="4.5703125" style="153" customWidth="1"/>
    <col min="12824" max="12824" width="7.85546875" style="153" customWidth="1"/>
    <col min="12825" max="12825" width="4.28515625" style="153" customWidth="1"/>
    <col min="12826" max="12826" width="8.140625" style="153" customWidth="1"/>
    <col min="12827" max="12827" width="7.85546875" style="153" customWidth="1"/>
    <col min="12828" max="12828" width="4.5703125" style="153" customWidth="1"/>
    <col min="12829" max="12829" width="10.5703125" style="153" customWidth="1"/>
    <col min="12830" max="12830" width="9.140625" style="153" customWidth="1"/>
    <col min="12831" max="12831" width="2.5703125" style="153" customWidth="1"/>
    <col min="12832" max="12832" width="8.42578125" style="153" customWidth="1"/>
    <col min="12833" max="12833" width="9" style="153" customWidth="1"/>
    <col min="12834" max="12836" width="4.5703125" style="153" customWidth="1"/>
    <col min="12837" max="12837" width="7.140625" style="153" customWidth="1"/>
    <col min="12838" max="12838" width="8.5703125" style="153" customWidth="1"/>
    <col min="12839" max="12842" width="4.5703125" style="153" customWidth="1"/>
    <col min="12843" max="12844" width="11.5703125" style="153"/>
    <col min="12845" max="12845" width="7.140625" style="153" customWidth="1"/>
    <col min="12846" max="12846" width="7.42578125" style="153" customWidth="1"/>
    <col min="12847" max="12847" width="6.5703125" style="153" customWidth="1"/>
    <col min="12848" max="12848" width="8.140625" style="153" customWidth="1"/>
    <col min="12849" max="12849" width="1.5703125" style="153" customWidth="1"/>
    <col min="12850" max="12850" width="11.5703125" style="153"/>
    <col min="12851" max="12851" width="4.42578125" style="153" customWidth="1"/>
    <col min="12852" max="12852" width="4.85546875" style="153" customWidth="1"/>
    <col min="12853" max="12853" width="3.5703125" style="153" customWidth="1"/>
    <col min="12854" max="12854" width="4.42578125" style="153" customWidth="1"/>
    <col min="12855" max="13056" width="11.5703125" style="153"/>
    <col min="13057" max="13057" width="1.85546875" style="153" customWidth="1"/>
    <col min="13058" max="13061" width="4.5703125" style="153" customWidth="1"/>
    <col min="13062" max="13062" width="23.42578125" style="153" customWidth="1"/>
    <col min="13063" max="13063" width="13.42578125" style="153" customWidth="1"/>
    <col min="13064" max="13065" width="8.5703125" style="153" customWidth="1"/>
    <col min="13066" max="13066" width="6.140625" style="153" customWidth="1"/>
    <col min="13067" max="13068" width="4.5703125" style="153" customWidth="1"/>
    <col min="13069" max="13069" width="3.85546875" style="153" customWidth="1"/>
    <col min="13070" max="13070" width="8" style="153" customWidth="1"/>
    <col min="13071" max="13071" width="8.42578125" style="153" customWidth="1"/>
    <col min="13072" max="13074" width="4.5703125" style="153" customWidth="1"/>
    <col min="13075" max="13075" width="4.85546875" style="153" customWidth="1"/>
    <col min="13076" max="13076" width="9.140625" style="153" customWidth="1"/>
    <col min="13077" max="13077" width="7.85546875" style="153" customWidth="1"/>
    <col min="13078" max="13078" width="8.42578125" style="153" customWidth="1"/>
    <col min="13079" max="13079" width="4.5703125" style="153" customWidth="1"/>
    <col min="13080" max="13080" width="7.85546875" style="153" customWidth="1"/>
    <col min="13081" max="13081" width="4.28515625" style="153" customWidth="1"/>
    <col min="13082" max="13082" width="8.140625" style="153" customWidth="1"/>
    <col min="13083" max="13083" width="7.85546875" style="153" customWidth="1"/>
    <col min="13084" max="13084" width="4.5703125" style="153" customWidth="1"/>
    <col min="13085" max="13085" width="10.5703125" style="153" customWidth="1"/>
    <col min="13086" max="13086" width="9.140625" style="153" customWidth="1"/>
    <col min="13087" max="13087" width="2.5703125" style="153" customWidth="1"/>
    <col min="13088" max="13088" width="8.42578125" style="153" customWidth="1"/>
    <col min="13089" max="13089" width="9" style="153" customWidth="1"/>
    <col min="13090" max="13092" width="4.5703125" style="153" customWidth="1"/>
    <col min="13093" max="13093" width="7.140625" style="153" customWidth="1"/>
    <col min="13094" max="13094" width="8.5703125" style="153" customWidth="1"/>
    <col min="13095" max="13098" width="4.5703125" style="153" customWidth="1"/>
    <col min="13099" max="13100" width="11.5703125" style="153"/>
    <col min="13101" max="13101" width="7.140625" style="153" customWidth="1"/>
    <col min="13102" max="13102" width="7.42578125" style="153" customWidth="1"/>
    <col min="13103" max="13103" width="6.5703125" style="153" customWidth="1"/>
    <col min="13104" max="13104" width="8.140625" style="153" customWidth="1"/>
    <col min="13105" max="13105" width="1.5703125" style="153" customWidth="1"/>
    <col min="13106" max="13106" width="11.5703125" style="153"/>
    <col min="13107" max="13107" width="4.42578125" style="153" customWidth="1"/>
    <col min="13108" max="13108" width="4.85546875" style="153" customWidth="1"/>
    <col min="13109" max="13109" width="3.5703125" style="153" customWidth="1"/>
    <col min="13110" max="13110" width="4.42578125" style="153" customWidth="1"/>
    <col min="13111" max="13312" width="11.5703125" style="153"/>
    <col min="13313" max="13313" width="1.85546875" style="153" customWidth="1"/>
    <col min="13314" max="13317" width="4.5703125" style="153" customWidth="1"/>
    <col min="13318" max="13318" width="23.42578125" style="153" customWidth="1"/>
    <col min="13319" max="13319" width="13.42578125" style="153" customWidth="1"/>
    <col min="13320" max="13321" width="8.5703125" style="153" customWidth="1"/>
    <col min="13322" max="13322" width="6.140625" style="153" customWidth="1"/>
    <col min="13323" max="13324" width="4.5703125" style="153" customWidth="1"/>
    <col min="13325" max="13325" width="3.85546875" style="153" customWidth="1"/>
    <col min="13326" max="13326" width="8" style="153" customWidth="1"/>
    <col min="13327" max="13327" width="8.42578125" style="153" customWidth="1"/>
    <col min="13328" max="13330" width="4.5703125" style="153" customWidth="1"/>
    <col min="13331" max="13331" width="4.85546875" style="153" customWidth="1"/>
    <col min="13332" max="13332" width="9.140625" style="153" customWidth="1"/>
    <col min="13333" max="13333" width="7.85546875" style="153" customWidth="1"/>
    <col min="13334" max="13334" width="8.42578125" style="153" customWidth="1"/>
    <col min="13335" max="13335" width="4.5703125" style="153" customWidth="1"/>
    <col min="13336" max="13336" width="7.85546875" style="153" customWidth="1"/>
    <col min="13337" max="13337" width="4.28515625" style="153" customWidth="1"/>
    <col min="13338" max="13338" width="8.140625" style="153" customWidth="1"/>
    <col min="13339" max="13339" width="7.85546875" style="153" customWidth="1"/>
    <col min="13340" max="13340" width="4.5703125" style="153" customWidth="1"/>
    <col min="13341" max="13341" width="10.5703125" style="153" customWidth="1"/>
    <col min="13342" max="13342" width="9.140625" style="153" customWidth="1"/>
    <col min="13343" max="13343" width="2.5703125" style="153" customWidth="1"/>
    <col min="13344" max="13344" width="8.42578125" style="153" customWidth="1"/>
    <col min="13345" max="13345" width="9" style="153" customWidth="1"/>
    <col min="13346" max="13348" width="4.5703125" style="153" customWidth="1"/>
    <col min="13349" max="13349" width="7.140625" style="153" customWidth="1"/>
    <col min="13350" max="13350" width="8.5703125" style="153" customWidth="1"/>
    <col min="13351" max="13354" width="4.5703125" style="153" customWidth="1"/>
    <col min="13355" max="13356" width="11.5703125" style="153"/>
    <col min="13357" max="13357" width="7.140625" style="153" customWidth="1"/>
    <col min="13358" max="13358" width="7.42578125" style="153" customWidth="1"/>
    <col min="13359" max="13359" width="6.5703125" style="153" customWidth="1"/>
    <col min="13360" max="13360" width="8.140625" style="153" customWidth="1"/>
    <col min="13361" max="13361" width="1.5703125" style="153" customWidth="1"/>
    <col min="13362" max="13362" width="11.5703125" style="153"/>
    <col min="13363" max="13363" width="4.42578125" style="153" customWidth="1"/>
    <col min="13364" max="13364" width="4.85546875" style="153" customWidth="1"/>
    <col min="13365" max="13365" width="3.5703125" style="153" customWidth="1"/>
    <col min="13366" max="13366" width="4.42578125" style="153" customWidth="1"/>
    <col min="13367" max="13568" width="11.5703125" style="153"/>
    <col min="13569" max="13569" width="1.85546875" style="153" customWidth="1"/>
    <col min="13570" max="13573" width="4.5703125" style="153" customWidth="1"/>
    <col min="13574" max="13574" width="23.42578125" style="153" customWidth="1"/>
    <col min="13575" max="13575" width="13.42578125" style="153" customWidth="1"/>
    <col min="13576" max="13577" width="8.5703125" style="153" customWidth="1"/>
    <col min="13578" max="13578" width="6.140625" style="153" customWidth="1"/>
    <col min="13579" max="13580" width="4.5703125" style="153" customWidth="1"/>
    <col min="13581" max="13581" width="3.85546875" style="153" customWidth="1"/>
    <col min="13582" max="13582" width="8" style="153" customWidth="1"/>
    <col min="13583" max="13583" width="8.42578125" style="153" customWidth="1"/>
    <col min="13584" max="13586" width="4.5703125" style="153" customWidth="1"/>
    <col min="13587" max="13587" width="4.85546875" style="153" customWidth="1"/>
    <col min="13588" max="13588" width="9.140625" style="153" customWidth="1"/>
    <col min="13589" max="13589" width="7.85546875" style="153" customWidth="1"/>
    <col min="13590" max="13590" width="8.42578125" style="153" customWidth="1"/>
    <col min="13591" max="13591" width="4.5703125" style="153" customWidth="1"/>
    <col min="13592" max="13592" width="7.85546875" style="153" customWidth="1"/>
    <col min="13593" max="13593" width="4.28515625" style="153" customWidth="1"/>
    <col min="13594" max="13594" width="8.140625" style="153" customWidth="1"/>
    <col min="13595" max="13595" width="7.85546875" style="153" customWidth="1"/>
    <col min="13596" max="13596" width="4.5703125" style="153" customWidth="1"/>
    <col min="13597" max="13597" width="10.5703125" style="153" customWidth="1"/>
    <col min="13598" max="13598" width="9.140625" style="153" customWidth="1"/>
    <col min="13599" max="13599" width="2.5703125" style="153" customWidth="1"/>
    <col min="13600" max="13600" width="8.42578125" style="153" customWidth="1"/>
    <col min="13601" max="13601" width="9" style="153" customWidth="1"/>
    <col min="13602" max="13604" width="4.5703125" style="153" customWidth="1"/>
    <col min="13605" max="13605" width="7.140625" style="153" customWidth="1"/>
    <col min="13606" max="13606" width="8.5703125" style="153" customWidth="1"/>
    <col min="13607" max="13610" width="4.5703125" style="153" customWidth="1"/>
    <col min="13611" max="13612" width="11.5703125" style="153"/>
    <col min="13613" max="13613" width="7.140625" style="153" customWidth="1"/>
    <col min="13614" max="13614" width="7.42578125" style="153" customWidth="1"/>
    <col min="13615" max="13615" width="6.5703125" style="153" customWidth="1"/>
    <col min="13616" max="13616" width="8.140625" style="153" customWidth="1"/>
    <col min="13617" max="13617" width="1.5703125" style="153" customWidth="1"/>
    <col min="13618" max="13618" width="11.5703125" style="153"/>
    <col min="13619" max="13619" width="4.42578125" style="153" customWidth="1"/>
    <col min="13620" max="13620" width="4.85546875" style="153" customWidth="1"/>
    <col min="13621" max="13621" width="3.5703125" style="153" customWidth="1"/>
    <col min="13622" max="13622" width="4.42578125" style="153" customWidth="1"/>
    <col min="13623" max="13824" width="11.5703125" style="153"/>
    <col min="13825" max="13825" width="1.85546875" style="153" customWidth="1"/>
    <col min="13826" max="13829" width="4.5703125" style="153" customWidth="1"/>
    <col min="13830" max="13830" width="23.42578125" style="153" customWidth="1"/>
    <col min="13831" max="13831" width="13.42578125" style="153" customWidth="1"/>
    <col min="13832" max="13833" width="8.5703125" style="153" customWidth="1"/>
    <col min="13834" max="13834" width="6.140625" style="153" customWidth="1"/>
    <col min="13835" max="13836" width="4.5703125" style="153" customWidth="1"/>
    <col min="13837" max="13837" width="3.85546875" style="153" customWidth="1"/>
    <col min="13838" max="13838" width="8" style="153" customWidth="1"/>
    <col min="13839" max="13839" width="8.42578125" style="153" customWidth="1"/>
    <col min="13840" max="13842" width="4.5703125" style="153" customWidth="1"/>
    <col min="13843" max="13843" width="4.85546875" style="153" customWidth="1"/>
    <col min="13844" max="13844" width="9.140625" style="153" customWidth="1"/>
    <col min="13845" max="13845" width="7.85546875" style="153" customWidth="1"/>
    <col min="13846" max="13846" width="8.42578125" style="153" customWidth="1"/>
    <col min="13847" max="13847" width="4.5703125" style="153" customWidth="1"/>
    <col min="13848" max="13848" width="7.85546875" style="153" customWidth="1"/>
    <col min="13849" max="13849" width="4.28515625" style="153" customWidth="1"/>
    <col min="13850" max="13850" width="8.140625" style="153" customWidth="1"/>
    <col min="13851" max="13851" width="7.85546875" style="153" customWidth="1"/>
    <col min="13852" max="13852" width="4.5703125" style="153" customWidth="1"/>
    <col min="13853" max="13853" width="10.5703125" style="153" customWidth="1"/>
    <col min="13854" max="13854" width="9.140625" style="153" customWidth="1"/>
    <col min="13855" max="13855" width="2.5703125" style="153" customWidth="1"/>
    <col min="13856" max="13856" width="8.42578125" style="153" customWidth="1"/>
    <col min="13857" max="13857" width="9" style="153" customWidth="1"/>
    <col min="13858" max="13860" width="4.5703125" style="153" customWidth="1"/>
    <col min="13861" max="13861" width="7.140625" style="153" customWidth="1"/>
    <col min="13862" max="13862" width="8.5703125" style="153" customWidth="1"/>
    <col min="13863" max="13866" width="4.5703125" style="153" customWidth="1"/>
    <col min="13867" max="13868" width="11.5703125" style="153"/>
    <col min="13869" max="13869" width="7.140625" style="153" customWidth="1"/>
    <col min="13870" max="13870" width="7.42578125" style="153" customWidth="1"/>
    <col min="13871" max="13871" width="6.5703125" style="153" customWidth="1"/>
    <col min="13872" max="13872" width="8.140625" style="153" customWidth="1"/>
    <col min="13873" max="13873" width="1.5703125" style="153" customWidth="1"/>
    <col min="13874" max="13874" width="11.5703125" style="153"/>
    <col min="13875" max="13875" width="4.42578125" style="153" customWidth="1"/>
    <col min="13876" max="13876" width="4.85546875" style="153" customWidth="1"/>
    <col min="13877" max="13877" width="3.5703125" style="153" customWidth="1"/>
    <col min="13878" max="13878" width="4.42578125" style="153" customWidth="1"/>
    <col min="13879" max="14080" width="11.5703125" style="153"/>
    <col min="14081" max="14081" width="1.85546875" style="153" customWidth="1"/>
    <col min="14082" max="14085" width="4.5703125" style="153" customWidth="1"/>
    <col min="14086" max="14086" width="23.42578125" style="153" customWidth="1"/>
    <col min="14087" max="14087" width="13.42578125" style="153" customWidth="1"/>
    <col min="14088" max="14089" width="8.5703125" style="153" customWidth="1"/>
    <col min="14090" max="14090" width="6.140625" style="153" customWidth="1"/>
    <col min="14091" max="14092" width="4.5703125" style="153" customWidth="1"/>
    <col min="14093" max="14093" width="3.85546875" style="153" customWidth="1"/>
    <col min="14094" max="14094" width="8" style="153" customWidth="1"/>
    <col min="14095" max="14095" width="8.42578125" style="153" customWidth="1"/>
    <col min="14096" max="14098" width="4.5703125" style="153" customWidth="1"/>
    <col min="14099" max="14099" width="4.85546875" style="153" customWidth="1"/>
    <col min="14100" max="14100" width="9.140625" style="153" customWidth="1"/>
    <col min="14101" max="14101" width="7.85546875" style="153" customWidth="1"/>
    <col min="14102" max="14102" width="8.42578125" style="153" customWidth="1"/>
    <col min="14103" max="14103" width="4.5703125" style="153" customWidth="1"/>
    <col min="14104" max="14104" width="7.85546875" style="153" customWidth="1"/>
    <col min="14105" max="14105" width="4.28515625" style="153" customWidth="1"/>
    <col min="14106" max="14106" width="8.140625" style="153" customWidth="1"/>
    <col min="14107" max="14107" width="7.85546875" style="153" customWidth="1"/>
    <col min="14108" max="14108" width="4.5703125" style="153" customWidth="1"/>
    <col min="14109" max="14109" width="10.5703125" style="153" customWidth="1"/>
    <col min="14110" max="14110" width="9.140625" style="153" customWidth="1"/>
    <col min="14111" max="14111" width="2.5703125" style="153" customWidth="1"/>
    <col min="14112" max="14112" width="8.42578125" style="153" customWidth="1"/>
    <col min="14113" max="14113" width="9" style="153" customWidth="1"/>
    <col min="14114" max="14116" width="4.5703125" style="153" customWidth="1"/>
    <col min="14117" max="14117" width="7.140625" style="153" customWidth="1"/>
    <col min="14118" max="14118" width="8.5703125" style="153" customWidth="1"/>
    <col min="14119" max="14122" width="4.5703125" style="153" customWidth="1"/>
    <col min="14123" max="14124" width="11.5703125" style="153"/>
    <col min="14125" max="14125" width="7.140625" style="153" customWidth="1"/>
    <col min="14126" max="14126" width="7.42578125" style="153" customWidth="1"/>
    <col min="14127" max="14127" width="6.5703125" style="153" customWidth="1"/>
    <col min="14128" max="14128" width="8.140625" style="153" customWidth="1"/>
    <col min="14129" max="14129" width="1.5703125" style="153" customWidth="1"/>
    <col min="14130" max="14130" width="11.5703125" style="153"/>
    <col min="14131" max="14131" width="4.42578125" style="153" customWidth="1"/>
    <col min="14132" max="14132" width="4.85546875" style="153" customWidth="1"/>
    <col min="14133" max="14133" width="3.5703125" style="153" customWidth="1"/>
    <col min="14134" max="14134" width="4.42578125" style="153" customWidth="1"/>
    <col min="14135" max="14336" width="11.5703125" style="153"/>
    <col min="14337" max="14337" width="1.85546875" style="153" customWidth="1"/>
    <col min="14338" max="14341" width="4.5703125" style="153" customWidth="1"/>
    <col min="14342" max="14342" width="23.42578125" style="153" customWidth="1"/>
    <col min="14343" max="14343" width="13.42578125" style="153" customWidth="1"/>
    <col min="14344" max="14345" width="8.5703125" style="153" customWidth="1"/>
    <col min="14346" max="14346" width="6.140625" style="153" customWidth="1"/>
    <col min="14347" max="14348" width="4.5703125" style="153" customWidth="1"/>
    <col min="14349" max="14349" width="3.85546875" style="153" customWidth="1"/>
    <col min="14350" max="14350" width="8" style="153" customWidth="1"/>
    <col min="14351" max="14351" width="8.42578125" style="153" customWidth="1"/>
    <col min="14352" max="14354" width="4.5703125" style="153" customWidth="1"/>
    <col min="14355" max="14355" width="4.85546875" style="153" customWidth="1"/>
    <col min="14356" max="14356" width="9.140625" style="153" customWidth="1"/>
    <col min="14357" max="14357" width="7.85546875" style="153" customWidth="1"/>
    <col min="14358" max="14358" width="8.42578125" style="153" customWidth="1"/>
    <col min="14359" max="14359" width="4.5703125" style="153" customWidth="1"/>
    <col min="14360" max="14360" width="7.85546875" style="153" customWidth="1"/>
    <col min="14361" max="14361" width="4.28515625" style="153" customWidth="1"/>
    <col min="14362" max="14362" width="8.140625" style="153" customWidth="1"/>
    <col min="14363" max="14363" width="7.85546875" style="153" customWidth="1"/>
    <col min="14364" max="14364" width="4.5703125" style="153" customWidth="1"/>
    <col min="14365" max="14365" width="10.5703125" style="153" customWidth="1"/>
    <col min="14366" max="14366" width="9.140625" style="153" customWidth="1"/>
    <col min="14367" max="14367" width="2.5703125" style="153" customWidth="1"/>
    <col min="14368" max="14368" width="8.42578125" style="153" customWidth="1"/>
    <col min="14369" max="14369" width="9" style="153" customWidth="1"/>
    <col min="14370" max="14372" width="4.5703125" style="153" customWidth="1"/>
    <col min="14373" max="14373" width="7.140625" style="153" customWidth="1"/>
    <col min="14374" max="14374" width="8.5703125" style="153" customWidth="1"/>
    <col min="14375" max="14378" width="4.5703125" style="153" customWidth="1"/>
    <col min="14379" max="14380" width="11.5703125" style="153"/>
    <col min="14381" max="14381" width="7.140625" style="153" customWidth="1"/>
    <col min="14382" max="14382" width="7.42578125" style="153" customWidth="1"/>
    <col min="14383" max="14383" width="6.5703125" style="153" customWidth="1"/>
    <col min="14384" max="14384" width="8.140625" style="153" customWidth="1"/>
    <col min="14385" max="14385" width="1.5703125" style="153" customWidth="1"/>
    <col min="14386" max="14386" width="11.5703125" style="153"/>
    <col min="14387" max="14387" width="4.42578125" style="153" customWidth="1"/>
    <col min="14388" max="14388" width="4.85546875" style="153" customWidth="1"/>
    <col min="14389" max="14389" width="3.5703125" style="153" customWidth="1"/>
    <col min="14390" max="14390" width="4.42578125" style="153" customWidth="1"/>
    <col min="14391" max="14592" width="11.5703125" style="153"/>
    <col min="14593" max="14593" width="1.85546875" style="153" customWidth="1"/>
    <col min="14594" max="14597" width="4.5703125" style="153" customWidth="1"/>
    <col min="14598" max="14598" width="23.42578125" style="153" customWidth="1"/>
    <col min="14599" max="14599" width="13.42578125" style="153" customWidth="1"/>
    <col min="14600" max="14601" width="8.5703125" style="153" customWidth="1"/>
    <col min="14602" max="14602" width="6.140625" style="153" customWidth="1"/>
    <col min="14603" max="14604" width="4.5703125" style="153" customWidth="1"/>
    <col min="14605" max="14605" width="3.85546875" style="153" customWidth="1"/>
    <col min="14606" max="14606" width="8" style="153" customWidth="1"/>
    <col min="14607" max="14607" width="8.42578125" style="153" customWidth="1"/>
    <col min="14608" max="14610" width="4.5703125" style="153" customWidth="1"/>
    <col min="14611" max="14611" width="4.85546875" style="153" customWidth="1"/>
    <col min="14612" max="14612" width="9.140625" style="153" customWidth="1"/>
    <col min="14613" max="14613" width="7.85546875" style="153" customWidth="1"/>
    <col min="14614" max="14614" width="8.42578125" style="153" customWidth="1"/>
    <col min="14615" max="14615" width="4.5703125" style="153" customWidth="1"/>
    <col min="14616" max="14616" width="7.85546875" style="153" customWidth="1"/>
    <col min="14617" max="14617" width="4.28515625" style="153" customWidth="1"/>
    <col min="14618" max="14618" width="8.140625" style="153" customWidth="1"/>
    <col min="14619" max="14619" width="7.85546875" style="153" customWidth="1"/>
    <col min="14620" max="14620" width="4.5703125" style="153" customWidth="1"/>
    <col min="14621" max="14621" width="10.5703125" style="153" customWidth="1"/>
    <col min="14622" max="14622" width="9.140625" style="153" customWidth="1"/>
    <col min="14623" max="14623" width="2.5703125" style="153" customWidth="1"/>
    <col min="14624" max="14624" width="8.42578125" style="153" customWidth="1"/>
    <col min="14625" max="14625" width="9" style="153" customWidth="1"/>
    <col min="14626" max="14628" width="4.5703125" style="153" customWidth="1"/>
    <col min="14629" max="14629" width="7.140625" style="153" customWidth="1"/>
    <col min="14630" max="14630" width="8.5703125" style="153" customWidth="1"/>
    <col min="14631" max="14634" width="4.5703125" style="153" customWidth="1"/>
    <col min="14635" max="14636" width="11.5703125" style="153"/>
    <col min="14637" max="14637" width="7.140625" style="153" customWidth="1"/>
    <col min="14638" max="14638" width="7.42578125" style="153" customWidth="1"/>
    <col min="14639" max="14639" width="6.5703125" style="153" customWidth="1"/>
    <col min="14640" max="14640" width="8.140625" style="153" customWidth="1"/>
    <col min="14641" max="14641" width="1.5703125" style="153" customWidth="1"/>
    <col min="14642" max="14642" width="11.5703125" style="153"/>
    <col min="14643" max="14643" width="4.42578125" style="153" customWidth="1"/>
    <col min="14644" max="14644" width="4.85546875" style="153" customWidth="1"/>
    <col min="14645" max="14645" width="3.5703125" style="153" customWidth="1"/>
    <col min="14646" max="14646" width="4.42578125" style="153" customWidth="1"/>
    <col min="14647" max="14848" width="11.5703125" style="153"/>
    <col min="14849" max="14849" width="1.85546875" style="153" customWidth="1"/>
    <col min="14850" max="14853" width="4.5703125" style="153" customWidth="1"/>
    <col min="14854" max="14854" width="23.42578125" style="153" customWidth="1"/>
    <col min="14855" max="14855" width="13.42578125" style="153" customWidth="1"/>
    <col min="14856" max="14857" width="8.5703125" style="153" customWidth="1"/>
    <col min="14858" max="14858" width="6.140625" style="153" customWidth="1"/>
    <col min="14859" max="14860" width="4.5703125" style="153" customWidth="1"/>
    <col min="14861" max="14861" width="3.85546875" style="153" customWidth="1"/>
    <col min="14862" max="14862" width="8" style="153" customWidth="1"/>
    <col min="14863" max="14863" width="8.42578125" style="153" customWidth="1"/>
    <col min="14864" max="14866" width="4.5703125" style="153" customWidth="1"/>
    <col min="14867" max="14867" width="4.85546875" style="153" customWidth="1"/>
    <col min="14868" max="14868" width="9.140625" style="153" customWidth="1"/>
    <col min="14869" max="14869" width="7.85546875" style="153" customWidth="1"/>
    <col min="14870" max="14870" width="8.42578125" style="153" customWidth="1"/>
    <col min="14871" max="14871" width="4.5703125" style="153" customWidth="1"/>
    <col min="14872" max="14872" width="7.85546875" style="153" customWidth="1"/>
    <col min="14873" max="14873" width="4.28515625" style="153" customWidth="1"/>
    <col min="14874" max="14874" width="8.140625" style="153" customWidth="1"/>
    <col min="14875" max="14875" width="7.85546875" style="153" customWidth="1"/>
    <col min="14876" max="14876" width="4.5703125" style="153" customWidth="1"/>
    <col min="14877" max="14877" width="10.5703125" style="153" customWidth="1"/>
    <col min="14878" max="14878" width="9.140625" style="153" customWidth="1"/>
    <col min="14879" max="14879" width="2.5703125" style="153" customWidth="1"/>
    <col min="14880" max="14880" width="8.42578125" style="153" customWidth="1"/>
    <col min="14881" max="14881" width="9" style="153" customWidth="1"/>
    <col min="14882" max="14884" width="4.5703125" style="153" customWidth="1"/>
    <col min="14885" max="14885" width="7.140625" style="153" customWidth="1"/>
    <col min="14886" max="14886" width="8.5703125" style="153" customWidth="1"/>
    <col min="14887" max="14890" width="4.5703125" style="153" customWidth="1"/>
    <col min="14891" max="14892" width="11.5703125" style="153"/>
    <col min="14893" max="14893" width="7.140625" style="153" customWidth="1"/>
    <col min="14894" max="14894" width="7.42578125" style="153" customWidth="1"/>
    <col min="14895" max="14895" width="6.5703125" style="153" customWidth="1"/>
    <col min="14896" max="14896" width="8.140625" style="153" customWidth="1"/>
    <col min="14897" max="14897" width="1.5703125" style="153" customWidth="1"/>
    <col min="14898" max="14898" width="11.5703125" style="153"/>
    <col min="14899" max="14899" width="4.42578125" style="153" customWidth="1"/>
    <col min="14900" max="14900" width="4.85546875" style="153" customWidth="1"/>
    <col min="14901" max="14901" width="3.5703125" style="153" customWidth="1"/>
    <col min="14902" max="14902" width="4.42578125" style="153" customWidth="1"/>
    <col min="14903" max="15104" width="11.5703125" style="153"/>
    <col min="15105" max="15105" width="1.85546875" style="153" customWidth="1"/>
    <col min="15106" max="15109" width="4.5703125" style="153" customWidth="1"/>
    <col min="15110" max="15110" width="23.42578125" style="153" customWidth="1"/>
    <col min="15111" max="15111" width="13.42578125" style="153" customWidth="1"/>
    <col min="15112" max="15113" width="8.5703125" style="153" customWidth="1"/>
    <col min="15114" max="15114" width="6.140625" style="153" customWidth="1"/>
    <col min="15115" max="15116" width="4.5703125" style="153" customWidth="1"/>
    <col min="15117" max="15117" width="3.85546875" style="153" customWidth="1"/>
    <col min="15118" max="15118" width="8" style="153" customWidth="1"/>
    <col min="15119" max="15119" width="8.42578125" style="153" customWidth="1"/>
    <col min="15120" max="15122" width="4.5703125" style="153" customWidth="1"/>
    <col min="15123" max="15123" width="4.85546875" style="153" customWidth="1"/>
    <col min="15124" max="15124" width="9.140625" style="153" customWidth="1"/>
    <col min="15125" max="15125" width="7.85546875" style="153" customWidth="1"/>
    <col min="15126" max="15126" width="8.42578125" style="153" customWidth="1"/>
    <col min="15127" max="15127" width="4.5703125" style="153" customWidth="1"/>
    <col min="15128" max="15128" width="7.85546875" style="153" customWidth="1"/>
    <col min="15129" max="15129" width="4.28515625" style="153" customWidth="1"/>
    <col min="15130" max="15130" width="8.140625" style="153" customWidth="1"/>
    <col min="15131" max="15131" width="7.85546875" style="153" customWidth="1"/>
    <col min="15132" max="15132" width="4.5703125" style="153" customWidth="1"/>
    <col min="15133" max="15133" width="10.5703125" style="153" customWidth="1"/>
    <col min="15134" max="15134" width="9.140625" style="153" customWidth="1"/>
    <col min="15135" max="15135" width="2.5703125" style="153" customWidth="1"/>
    <col min="15136" max="15136" width="8.42578125" style="153" customWidth="1"/>
    <col min="15137" max="15137" width="9" style="153" customWidth="1"/>
    <col min="15138" max="15140" width="4.5703125" style="153" customWidth="1"/>
    <col min="15141" max="15141" width="7.140625" style="153" customWidth="1"/>
    <col min="15142" max="15142" width="8.5703125" style="153" customWidth="1"/>
    <col min="15143" max="15146" width="4.5703125" style="153" customWidth="1"/>
    <col min="15147" max="15148" width="11.5703125" style="153"/>
    <col min="15149" max="15149" width="7.140625" style="153" customWidth="1"/>
    <col min="15150" max="15150" width="7.42578125" style="153" customWidth="1"/>
    <col min="15151" max="15151" width="6.5703125" style="153" customWidth="1"/>
    <col min="15152" max="15152" width="8.140625" style="153" customWidth="1"/>
    <col min="15153" max="15153" width="1.5703125" style="153" customWidth="1"/>
    <col min="15154" max="15154" width="11.5703125" style="153"/>
    <col min="15155" max="15155" width="4.42578125" style="153" customWidth="1"/>
    <col min="15156" max="15156" width="4.85546875" style="153" customWidth="1"/>
    <col min="15157" max="15157" width="3.5703125" style="153" customWidth="1"/>
    <col min="15158" max="15158" width="4.42578125" style="153" customWidth="1"/>
    <col min="15159" max="15360" width="11.5703125" style="153"/>
    <col min="15361" max="15361" width="1.85546875" style="153" customWidth="1"/>
    <col min="15362" max="15365" width="4.5703125" style="153" customWidth="1"/>
    <col min="15366" max="15366" width="23.42578125" style="153" customWidth="1"/>
    <col min="15367" max="15367" width="13.42578125" style="153" customWidth="1"/>
    <col min="15368" max="15369" width="8.5703125" style="153" customWidth="1"/>
    <col min="15370" max="15370" width="6.140625" style="153" customWidth="1"/>
    <col min="15371" max="15372" width="4.5703125" style="153" customWidth="1"/>
    <col min="15373" max="15373" width="3.85546875" style="153" customWidth="1"/>
    <col min="15374" max="15374" width="8" style="153" customWidth="1"/>
    <col min="15375" max="15375" width="8.42578125" style="153" customWidth="1"/>
    <col min="15376" max="15378" width="4.5703125" style="153" customWidth="1"/>
    <col min="15379" max="15379" width="4.85546875" style="153" customWidth="1"/>
    <col min="15380" max="15380" width="9.140625" style="153" customWidth="1"/>
    <col min="15381" max="15381" width="7.85546875" style="153" customWidth="1"/>
    <col min="15382" max="15382" width="8.42578125" style="153" customWidth="1"/>
    <col min="15383" max="15383" width="4.5703125" style="153" customWidth="1"/>
    <col min="15384" max="15384" width="7.85546875" style="153" customWidth="1"/>
    <col min="15385" max="15385" width="4.28515625" style="153" customWidth="1"/>
    <col min="15386" max="15386" width="8.140625" style="153" customWidth="1"/>
    <col min="15387" max="15387" width="7.85546875" style="153" customWidth="1"/>
    <col min="15388" max="15388" width="4.5703125" style="153" customWidth="1"/>
    <col min="15389" max="15389" width="10.5703125" style="153" customWidth="1"/>
    <col min="15390" max="15390" width="9.140625" style="153" customWidth="1"/>
    <col min="15391" max="15391" width="2.5703125" style="153" customWidth="1"/>
    <col min="15392" max="15392" width="8.42578125" style="153" customWidth="1"/>
    <col min="15393" max="15393" width="9" style="153" customWidth="1"/>
    <col min="15394" max="15396" width="4.5703125" style="153" customWidth="1"/>
    <col min="15397" max="15397" width="7.140625" style="153" customWidth="1"/>
    <col min="15398" max="15398" width="8.5703125" style="153" customWidth="1"/>
    <col min="15399" max="15402" width="4.5703125" style="153" customWidth="1"/>
    <col min="15403" max="15404" width="11.5703125" style="153"/>
    <col min="15405" max="15405" width="7.140625" style="153" customWidth="1"/>
    <col min="15406" max="15406" width="7.42578125" style="153" customWidth="1"/>
    <col min="15407" max="15407" width="6.5703125" style="153" customWidth="1"/>
    <col min="15408" max="15408" width="8.140625" style="153" customWidth="1"/>
    <col min="15409" max="15409" width="1.5703125" style="153" customWidth="1"/>
    <col min="15410" max="15410" width="11.5703125" style="153"/>
    <col min="15411" max="15411" width="4.42578125" style="153" customWidth="1"/>
    <col min="15412" max="15412" width="4.85546875" style="153" customWidth="1"/>
    <col min="15413" max="15413" width="3.5703125" style="153" customWidth="1"/>
    <col min="15414" max="15414" width="4.42578125" style="153" customWidth="1"/>
    <col min="15415" max="15616" width="11.5703125" style="153"/>
    <col min="15617" max="15617" width="1.85546875" style="153" customWidth="1"/>
    <col min="15618" max="15621" width="4.5703125" style="153" customWidth="1"/>
    <col min="15622" max="15622" width="23.42578125" style="153" customWidth="1"/>
    <col min="15623" max="15623" width="13.42578125" style="153" customWidth="1"/>
    <col min="15624" max="15625" width="8.5703125" style="153" customWidth="1"/>
    <col min="15626" max="15626" width="6.140625" style="153" customWidth="1"/>
    <col min="15627" max="15628" width="4.5703125" style="153" customWidth="1"/>
    <col min="15629" max="15629" width="3.85546875" style="153" customWidth="1"/>
    <col min="15630" max="15630" width="8" style="153" customWidth="1"/>
    <col min="15631" max="15631" width="8.42578125" style="153" customWidth="1"/>
    <col min="15632" max="15634" width="4.5703125" style="153" customWidth="1"/>
    <col min="15635" max="15635" width="4.85546875" style="153" customWidth="1"/>
    <col min="15636" max="15636" width="9.140625" style="153" customWidth="1"/>
    <col min="15637" max="15637" width="7.85546875" style="153" customWidth="1"/>
    <col min="15638" max="15638" width="8.42578125" style="153" customWidth="1"/>
    <col min="15639" max="15639" width="4.5703125" style="153" customWidth="1"/>
    <col min="15640" max="15640" width="7.85546875" style="153" customWidth="1"/>
    <col min="15641" max="15641" width="4.28515625" style="153" customWidth="1"/>
    <col min="15642" max="15642" width="8.140625" style="153" customWidth="1"/>
    <col min="15643" max="15643" width="7.85546875" style="153" customWidth="1"/>
    <col min="15644" max="15644" width="4.5703125" style="153" customWidth="1"/>
    <col min="15645" max="15645" width="10.5703125" style="153" customWidth="1"/>
    <col min="15646" max="15646" width="9.140625" style="153" customWidth="1"/>
    <col min="15647" max="15647" width="2.5703125" style="153" customWidth="1"/>
    <col min="15648" max="15648" width="8.42578125" style="153" customWidth="1"/>
    <col min="15649" max="15649" width="9" style="153" customWidth="1"/>
    <col min="15650" max="15652" width="4.5703125" style="153" customWidth="1"/>
    <col min="15653" max="15653" width="7.140625" style="153" customWidth="1"/>
    <col min="15654" max="15654" width="8.5703125" style="153" customWidth="1"/>
    <col min="15655" max="15658" width="4.5703125" style="153" customWidth="1"/>
    <col min="15659" max="15660" width="11.5703125" style="153"/>
    <col min="15661" max="15661" width="7.140625" style="153" customWidth="1"/>
    <col min="15662" max="15662" width="7.42578125" style="153" customWidth="1"/>
    <col min="15663" max="15663" width="6.5703125" style="153" customWidth="1"/>
    <col min="15664" max="15664" width="8.140625" style="153" customWidth="1"/>
    <col min="15665" max="15665" width="1.5703125" style="153" customWidth="1"/>
    <col min="15666" max="15666" width="11.5703125" style="153"/>
    <col min="15667" max="15667" width="4.42578125" style="153" customWidth="1"/>
    <col min="15668" max="15668" width="4.85546875" style="153" customWidth="1"/>
    <col min="15669" max="15669" width="3.5703125" style="153" customWidth="1"/>
    <col min="15670" max="15670" width="4.42578125" style="153" customWidth="1"/>
    <col min="15671" max="15872" width="11.5703125" style="153"/>
    <col min="15873" max="15873" width="1.85546875" style="153" customWidth="1"/>
    <col min="15874" max="15877" width="4.5703125" style="153" customWidth="1"/>
    <col min="15878" max="15878" width="23.42578125" style="153" customWidth="1"/>
    <col min="15879" max="15879" width="13.42578125" style="153" customWidth="1"/>
    <col min="15880" max="15881" width="8.5703125" style="153" customWidth="1"/>
    <col min="15882" max="15882" width="6.140625" style="153" customWidth="1"/>
    <col min="15883" max="15884" width="4.5703125" style="153" customWidth="1"/>
    <col min="15885" max="15885" width="3.85546875" style="153" customWidth="1"/>
    <col min="15886" max="15886" width="8" style="153" customWidth="1"/>
    <col min="15887" max="15887" width="8.42578125" style="153" customWidth="1"/>
    <col min="15888" max="15890" width="4.5703125" style="153" customWidth="1"/>
    <col min="15891" max="15891" width="4.85546875" style="153" customWidth="1"/>
    <col min="15892" max="15892" width="9.140625" style="153" customWidth="1"/>
    <col min="15893" max="15893" width="7.85546875" style="153" customWidth="1"/>
    <col min="15894" max="15894" width="8.42578125" style="153" customWidth="1"/>
    <col min="15895" max="15895" width="4.5703125" style="153" customWidth="1"/>
    <col min="15896" max="15896" width="7.85546875" style="153" customWidth="1"/>
    <col min="15897" max="15897" width="4.28515625" style="153" customWidth="1"/>
    <col min="15898" max="15898" width="8.140625" style="153" customWidth="1"/>
    <col min="15899" max="15899" width="7.85546875" style="153" customWidth="1"/>
    <col min="15900" max="15900" width="4.5703125" style="153" customWidth="1"/>
    <col min="15901" max="15901" width="10.5703125" style="153" customWidth="1"/>
    <col min="15902" max="15902" width="9.140625" style="153" customWidth="1"/>
    <col min="15903" max="15903" width="2.5703125" style="153" customWidth="1"/>
    <col min="15904" max="15904" width="8.42578125" style="153" customWidth="1"/>
    <col min="15905" max="15905" width="9" style="153" customWidth="1"/>
    <col min="15906" max="15908" width="4.5703125" style="153" customWidth="1"/>
    <col min="15909" max="15909" width="7.140625" style="153" customWidth="1"/>
    <col min="15910" max="15910" width="8.5703125" style="153" customWidth="1"/>
    <col min="15911" max="15914" width="4.5703125" style="153" customWidth="1"/>
    <col min="15915" max="15916" width="11.5703125" style="153"/>
    <col min="15917" max="15917" width="7.140625" style="153" customWidth="1"/>
    <col min="15918" max="15918" width="7.42578125" style="153" customWidth="1"/>
    <col min="15919" max="15919" width="6.5703125" style="153" customWidth="1"/>
    <col min="15920" max="15920" width="8.140625" style="153" customWidth="1"/>
    <col min="15921" max="15921" width="1.5703125" style="153" customWidth="1"/>
    <col min="15922" max="15922" width="11.5703125" style="153"/>
    <col min="15923" max="15923" width="4.42578125" style="153" customWidth="1"/>
    <col min="15924" max="15924" width="4.85546875" style="153" customWidth="1"/>
    <col min="15925" max="15925" width="3.5703125" style="153" customWidth="1"/>
    <col min="15926" max="15926" width="4.42578125" style="153" customWidth="1"/>
    <col min="15927" max="16128" width="11.5703125" style="153"/>
    <col min="16129" max="16129" width="1.85546875" style="153" customWidth="1"/>
    <col min="16130" max="16133" width="4.5703125" style="153" customWidth="1"/>
    <col min="16134" max="16134" width="23.42578125" style="153" customWidth="1"/>
    <col min="16135" max="16135" width="13.42578125" style="153" customWidth="1"/>
    <col min="16136" max="16137" width="8.5703125" style="153" customWidth="1"/>
    <col min="16138" max="16138" width="6.140625" style="153" customWidth="1"/>
    <col min="16139" max="16140" width="4.5703125" style="153" customWidth="1"/>
    <col min="16141" max="16141" width="3.85546875" style="153" customWidth="1"/>
    <col min="16142" max="16142" width="8" style="153" customWidth="1"/>
    <col min="16143" max="16143" width="8.42578125" style="153" customWidth="1"/>
    <col min="16144" max="16146" width="4.5703125" style="153" customWidth="1"/>
    <col min="16147" max="16147" width="4.85546875" style="153" customWidth="1"/>
    <col min="16148" max="16148" width="9.140625" style="153" customWidth="1"/>
    <col min="16149" max="16149" width="7.85546875" style="153" customWidth="1"/>
    <col min="16150" max="16150" width="8.42578125" style="153" customWidth="1"/>
    <col min="16151" max="16151" width="4.5703125" style="153" customWidth="1"/>
    <col min="16152" max="16152" width="7.85546875" style="153" customWidth="1"/>
    <col min="16153" max="16153" width="4.28515625" style="153" customWidth="1"/>
    <col min="16154" max="16154" width="8.140625" style="153" customWidth="1"/>
    <col min="16155" max="16155" width="7.85546875" style="153" customWidth="1"/>
    <col min="16156" max="16156" width="4.5703125" style="153" customWidth="1"/>
    <col min="16157" max="16157" width="10.5703125" style="153" customWidth="1"/>
    <col min="16158" max="16158" width="9.140625" style="153" customWidth="1"/>
    <col min="16159" max="16159" width="2.5703125" style="153" customWidth="1"/>
    <col min="16160" max="16160" width="8.42578125" style="153" customWidth="1"/>
    <col min="16161" max="16161" width="9" style="153" customWidth="1"/>
    <col min="16162" max="16164" width="4.5703125" style="153" customWidth="1"/>
    <col min="16165" max="16165" width="7.140625" style="153" customWidth="1"/>
    <col min="16166" max="16166" width="8.5703125" style="153" customWidth="1"/>
    <col min="16167" max="16170" width="4.5703125" style="153" customWidth="1"/>
    <col min="16171" max="16172" width="11.5703125" style="153"/>
    <col min="16173" max="16173" width="7.140625" style="153" customWidth="1"/>
    <col min="16174" max="16174" width="7.42578125" style="153" customWidth="1"/>
    <col min="16175" max="16175" width="6.5703125" style="153" customWidth="1"/>
    <col min="16176" max="16176" width="8.140625" style="153" customWidth="1"/>
    <col min="16177" max="16177" width="1.5703125" style="153" customWidth="1"/>
    <col min="16178" max="16178" width="11.5703125" style="153"/>
    <col min="16179" max="16179" width="4.42578125" style="153" customWidth="1"/>
    <col min="16180" max="16180" width="4.85546875" style="153" customWidth="1"/>
    <col min="16181" max="16181" width="3.5703125" style="153" customWidth="1"/>
    <col min="16182" max="16182" width="4.42578125" style="153" customWidth="1"/>
    <col min="16183" max="16384" width="11.5703125" style="153"/>
  </cols>
  <sheetData>
    <row r="1" spans="2:52" ht="15" thickBot="1"/>
    <row r="2" spans="2:52" ht="15.75" thickBot="1">
      <c r="B2" s="543" t="s">
        <v>255</v>
      </c>
      <c r="C2" s="544"/>
      <c r="D2" s="544"/>
      <c r="E2" s="544"/>
      <c r="F2" s="544"/>
      <c r="G2" s="545"/>
      <c r="H2" s="682" t="s">
        <v>27</v>
      </c>
      <c r="I2" s="682"/>
      <c r="J2" s="682"/>
      <c r="K2" s="682"/>
      <c r="L2" s="682"/>
      <c r="M2" s="683"/>
      <c r="N2" s="686" t="s">
        <v>28</v>
      </c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7"/>
      <c r="Z2" s="687"/>
      <c r="AA2" s="687"/>
      <c r="AB2" s="687"/>
      <c r="AC2" s="687"/>
      <c r="AD2" s="687"/>
      <c r="AE2" s="687"/>
      <c r="AF2" s="687"/>
      <c r="AG2" s="687"/>
      <c r="AH2" s="687"/>
      <c r="AI2" s="687"/>
      <c r="AJ2" s="687"/>
      <c r="AK2" s="687"/>
      <c r="AL2" s="687"/>
      <c r="AM2" s="687"/>
      <c r="AN2" s="687"/>
      <c r="AO2" s="687"/>
      <c r="AP2" s="687"/>
      <c r="AQ2" s="688"/>
      <c r="AR2" s="689" t="s">
        <v>29</v>
      </c>
      <c r="AS2" s="690"/>
      <c r="AT2" s="690"/>
      <c r="AU2" s="690"/>
      <c r="AV2" s="690"/>
      <c r="AW2" s="690"/>
      <c r="AX2" s="154"/>
    </row>
    <row r="3" spans="2:52" ht="24.6" customHeight="1" thickBot="1">
      <c r="B3" s="679"/>
      <c r="C3" s="680"/>
      <c r="D3" s="680"/>
      <c r="E3" s="680"/>
      <c r="F3" s="680"/>
      <c r="G3" s="681"/>
      <c r="H3" s="684"/>
      <c r="I3" s="684"/>
      <c r="J3" s="684"/>
      <c r="K3" s="684"/>
      <c r="L3" s="684"/>
      <c r="M3" s="685"/>
      <c r="N3" s="695" t="s">
        <v>30</v>
      </c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7"/>
      <c r="AF3" s="689" t="s">
        <v>31</v>
      </c>
      <c r="AG3" s="690"/>
      <c r="AH3" s="690"/>
      <c r="AI3" s="690"/>
      <c r="AJ3" s="690"/>
      <c r="AK3" s="690"/>
      <c r="AL3" s="689" t="s">
        <v>32</v>
      </c>
      <c r="AM3" s="690"/>
      <c r="AN3" s="690"/>
      <c r="AO3" s="690"/>
      <c r="AP3" s="690"/>
      <c r="AQ3" s="698"/>
      <c r="AR3" s="691"/>
      <c r="AS3" s="692"/>
      <c r="AT3" s="692"/>
      <c r="AU3" s="692"/>
      <c r="AV3" s="692"/>
      <c r="AW3" s="692"/>
      <c r="AX3" s="155"/>
    </row>
    <row r="4" spans="2:52" ht="27" customHeight="1" thickBot="1">
      <c r="B4" s="679"/>
      <c r="C4" s="680"/>
      <c r="D4" s="680"/>
      <c r="E4" s="680"/>
      <c r="F4" s="680"/>
      <c r="G4" s="681"/>
      <c r="H4" s="684"/>
      <c r="I4" s="684"/>
      <c r="J4" s="684"/>
      <c r="K4" s="684"/>
      <c r="L4" s="684"/>
      <c r="M4" s="685"/>
      <c r="N4" s="700" t="s">
        <v>33</v>
      </c>
      <c r="O4" s="682"/>
      <c r="P4" s="682"/>
      <c r="Q4" s="682"/>
      <c r="R4" s="682"/>
      <c r="S4" s="683"/>
      <c r="T4" s="686" t="s">
        <v>34</v>
      </c>
      <c r="U4" s="687"/>
      <c r="V4" s="687"/>
      <c r="W4" s="687"/>
      <c r="X4" s="687"/>
      <c r="Y4" s="688"/>
      <c r="Z4" s="686" t="s">
        <v>35</v>
      </c>
      <c r="AA4" s="687"/>
      <c r="AB4" s="687"/>
      <c r="AC4" s="687"/>
      <c r="AD4" s="687"/>
      <c r="AE4" s="688"/>
      <c r="AF4" s="691"/>
      <c r="AG4" s="692"/>
      <c r="AH4" s="692"/>
      <c r="AI4" s="692"/>
      <c r="AJ4" s="692"/>
      <c r="AK4" s="692"/>
      <c r="AL4" s="693"/>
      <c r="AM4" s="694"/>
      <c r="AN4" s="694"/>
      <c r="AO4" s="694"/>
      <c r="AP4" s="694"/>
      <c r="AQ4" s="699"/>
      <c r="AR4" s="693"/>
      <c r="AS4" s="694"/>
      <c r="AT4" s="694"/>
      <c r="AU4" s="694"/>
      <c r="AV4" s="694"/>
      <c r="AW4" s="694"/>
      <c r="AX4" s="156"/>
    </row>
    <row r="5" spans="2:52" ht="27" customHeight="1">
      <c r="B5" s="669" t="s">
        <v>47</v>
      </c>
      <c r="C5" s="670"/>
      <c r="D5" s="670"/>
      <c r="E5" s="670"/>
      <c r="F5" s="670"/>
      <c r="G5" s="671"/>
      <c r="H5" s="157">
        <v>1451</v>
      </c>
      <c r="I5" s="672">
        <f>+'RREE at2022 determinada'!G19</f>
        <v>3797741</v>
      </c>
      <c r="J5" s="673"/>
      <c r="K5" s="673"/>
      <c r="L5" s="673"/>
      <c r="M5" s="674"/>
      <c r="N5" s="158">
        <v>1452</v>
      </c>
      <c r="O5" s="666">
        <f>+'RREE at2022 determinada'!H19</f>
        <v>13368091</v>
      </c>
      <c r="P5" s="667"/>
      <c r="Q5" s="667"/>
      <c r="R5" s="667"/>
      <c r="S5" s="675"/>
      <c r="T5" s="158">
        <v>1752</v>
      </c>
      <c r="U5" s="676"/>
      <c r="V5" s="677"/>
      <c r="W5" s="677"/>
      <c r="X5" s="677"/>
      <c r="Y5" s="678"/>
      <c r="Z5" s="159"/>
      <c r="AA5" s="672"/>
      <c r="AB5" s="673"/>
      <c r="AC5" s="673"/>
      <c r="AD5" s="673"/>
      <c r="AE5" s="674"/>
      <c r="AF5" s="158"/>
      <c r="AG5" s="666"/>
      <c r="AH5" s="667"/>
      <c r="AI5" s="667"/>
      <c r="AJ5" s="667"/>
      <c r="AK5" s="667"/>
      <c r="AL5" s="160"/>
      <c r="AM5" s="666"/>
      <c r="AN5" s="667"/>
      <c r="AO5" s="667"/>
      <c r="AP5" s="667"/>
      <c r="AQ5" s="667"/>
      <c r="AR5" s="160"/>
      <c r="AS5" s="668"/>
      <c r="AT5" s="668"/>
      <c r="AU5" s="668"/>
      <c r="AV5" s="668"/>
      <c r="AW5" s="668"/>
      <c r="AX5" s="161" t="s">
        <v>2</v>
      </c>
      <c r="AZ5" s="34" t="s">
        <v>256</v>
      </c>
    </row>
    <row r="6" spans="2:52" ht="27" customHeight="1">
      <c r="B6" s="653" t="s">
        <v>257</v>
      </c>
      <c r="C6" s="654"/>
      <c r="D6" s="654"/>
      <c r="E6" s="654"/>
      <c r="F6" s="654"/>
      <c r="G6" s="655"/>
      <c r="H6" s="162"/>
      <c r="I6" s="665"/>
      <c r="J6" s="665"/>
      <c r="K6" s="665"/>
      <c r="L6" s="665"/>
      <c r="M6" s="665"/>
      <c r="N6" s="163">
        <v>1589</v>
      </c>
      <c r="O6" s="647"/>
      <c r="P6" s="647"/>
      <c r="Q6" s="647"/>
      <c r="R6" s="647"/>
      <c r="S6" s="647"/>
      <c r="T6" s="164"/>
      <c r="U6" s="664"/>
      <c r="V6" s="664"/>
      <c r="W6" s="664"/>
      <c r="X6" s="664"/>
      <c r="Y6" s="664"/>
      <c r="Z6" s="163">
        <v>1754</v>
      </c>
      <c r="AA6" s="656"/>
      <c r="AB6" s="656"/>
      <c r="AC6" s="656"/>
      <c r="AD6" s="656"/>
      <c r="AE6" s="656"/>
      <c r="AF6" s="163">
        <v>1455</v>
      </c>
      <c r="AG6" s="647"/>
      <c r="AH6" s="647"/>
      <c r="AI6" s="647"/>
      <c r="AJ6" s="647"/>
      <c r="AK6" s="647"/>
      <c r="AL6" s="163">
        <v>1456</v>
      </c>
      <c r="AM6" s="647"/>
      <c r="AN6" s="647"/>
      <c r="AO6" s="647"/>
      <c r="AP6" s="647"/>
      <c r="AQ6" s="647"/>
      <c r="AR6" s="165"/>
      <c r="AS6" s="661"/>
      <c r="AT6" s="662"/>
      <c r="AU6" s="662"/>
      <c r="AV6" s="662"/>
      <c r="AW6" s="663"/>
      <c r="AX6" s="166" t="s">
        <v>71</v>
      </c>
      <c r="AY6" s="153" t="s">
        <v>5</v>
      </c>
      <c r="AZ6" s="34" t="s">
        <v>256</v>
      </c>
    </row>
    <row r="7" spans="2:52" ht="27" customHeight="1">
      <c r="B7" s="653" t="s">
        <v>258</v>
      </c>
      <c r="C7" s="654"/>
      <c r="D7" s="654"/>
      <c r="E7" s="654"/>
      <c r="F7" s="654"/>
      <c r="G7" s="655"/>
      <c r="H7" s="167">
        <v>1457</v>
      </c>
      <c r="I7" s="656"/>
      <c r="J7" s="656"/>
      <c r="K7" s="656"/>
      <c r="L7" s="656"/>
      <c r="M7" s="656"/>
      <c r="N7" s="164"/>
      <c r="O7" s="664"/>
      <c r="P7" s="664"/>
      <c r="Q7" s="664"/>
      <c r="R7" s="664"/>
      <c r="S7" s="664"/>
      <c r="T7" s="163">
        <v>1458</v>
      </c>
      <c r="U7" s="647"/>
      <c r="V7" s="647"/>
      <c r="W7" s="647"/>
      <c r="X7" s="647"/>
      <c r="Y7" s="647"/>
      <c r="Z7" s="168"/>
      <c r="AA7" s="665"/>
      <c r="AB7" s="665"/>
      <c r="AC7" s="665"/>
      <c r="AD7" s="665"/>
      <c r="AE7" s="665"/>
      <c r="AF7" s="164"/>
      <c r="AG7" s="661"/>
      <c r="AH7" s="662"/>
      <c r="AI7" s="662"/>
      <c r="AJ7" s="662"/>
      <c r="AK7" s="663"/>
      <c r="AL7" s="164"/>
      <c r="AM7" s="661"/>
      <c r="AN7" s="662"/>
      <c r="AO7" s="662"/>
      <c r="AP7" s="662"/>
      <c r="AQ7" s="663"/>
      <c r="AR7" s="169">
        <v>1383</v>
      </c>
      <c r="AS7" s="647"/>
      <c r="AT7" s="647"/>
      <c r="AU7" s="647"/>
      <c r="AV7" s="647"/>
      <c r="AW7" s="647"/>
      <c r="AX7" s="166" t="s">
        <v>71</v>
      </c>
    </row>
    <row r="8" spans="2:52" ht="27" customHeight="1">
      <c r="B8" s="653" t="s">
        <v>21</v>
      </c>
      <c r="C8" s="654"/>
      <c r="D8" s="654"/>
      <c r="E8" s="654"/>
      <c r="F8" s="654"/>
      <c r="G8" s="655"/>
      <c r="H8" s="167">
        <v>1392</v>
      </c>
      <c r="I8" s="656"/>
      <c r="J8" s="656"/>
      <c r="K8" s="656"/>
      <c r="L8" s="656"/>
      <c r="M8" s="656"/>
      <c r="N8" s="163">
        <v>1393</v>
      </c>
      <c r="O8" s="647"/>
      <c r="P8" s="647"/>
      <c r="Q8" s="647"/>
      <c r="R8" s="647"/>
      <c r="S8" s="647"/>
      <c r="T8" s="163">
        <v>1755</v>
      </c>
      <c r="U8" s="657"/>
      <c r="V8" s="657"/>
      <c r="W8" s="657"/>
      <c r="X8" s="657"/>
      <c r="Y8" s="657"/>
      <c r="Z8" s="163">
        <v>1756</v>
      </c>
      <c r="AA8" s="656"/>
      <c r="AB8" s="656"/>
      <c r="AC8" s="656"/>
      <c r="AD8" s="656"/>
      <c r="AE8" s="656"/>
      <c r="AF8" s="163">
        <v>1394</v>
      </c>
      <c r="AG8" s="647"/>
      <c r="AH8" s="647"/>
      <c r="AI8" s="647"/>
      <c r="AJ8" s="647"/>
      <c r="AK8" s="647"/>
      <c r="AL8" s="163">
        <v>1395</v>
      </c>
      <c r="AM8" s="647"/>
      <c r="AN8" s="647"/>
      <c r="AO8" s="647"/>
      <c r="AP8" s="647"/>
      <c r="AQ8" s="647"/>
      <c r="AR8" s="169">
        <v>1384</v>
      </c>
      <c r="AS8" s="647"/>
      <c r="AT8" s="647"/>
      <c r="AU8" s="647"/>
      <c r="AV8" s="647"/>
      <c r="AW8" s="647"/>
      <c r="AX8" s="170" t="s">
        <v>2</v>
      </c>
    </row>
    <row r="9" spans="2:52" ht="27" customHeight="1">
      <c r="B9" s="653" t="s">
        <v>22</v>
      </c>
      <c r="C9" s="654"/>
      <c r="D9" s="654"/>
      <c r="E9" s="654"/>
      <c r="F9" s="654"/>
      <c r="G9" s="655"/>
      <c r="H9" s="167">
        <v>1396</v>
      </c>
      <c r="I9" s="656"/>
      <c r="J9" s="656"/>
      <c r="K9" s="656"/>
      <c r="L9" s="656"/>
      <c r="M9" s="656"/>
      <c r="N9" s="163">
        <v>1397</v>
      </c>
      <c r="O9" s="647"/>
      <c r="P9" s="647"/>
      <c r="Q9" s="647"/>
      <c r="R9" s="647"/>
      <c r="S9" s="647"/>
      <c r="T9" s="163">
        <v>1757</v>
      </c>
      <c r="U9" s="657"/>
      <c r="V9" s="657"/>
      <c r="W9" s="657"/>
      <c r="X9" s="657"/>
      <c r="Y9" s="657"/>
      <c r="Z9" s="163">
        <v>1758</v>
      </c>
      <c r="AA9" s="656"/>
      <c r="AB9" s="656"/>
      <c r="AC9" s="656"/>
      <c r="AD9" s="656"/>
      <c r="AE9" s="656"/>
      <c r="AF9" s="163">
        <v>1398</v>
      </c>
      <c r="AG9" s="647"/>
      <c r="AH9" s="647"/>
      <c r="AI9" s="647"/>
      <c r="AJ9" s="647"/>
      <c r="AK9" s="647"/>
      <c r="AL9" s="163">
        <v>1399</v>
      </c>
      <c r="AM9" s="647"/>
      <c r="AN9" s="647"/>
      <c r="AO9" s="647"/>
      <c r="AP9" s="647"/>
      <c r="AQ9" s="647"/>
      <c r="AR9" s="169">
        <v>1385</v>
      </c>
      <c r="AS9" s="647"/>
      <c r="AT9" s="647"/>
      <c r="AU9" s="647"/>
      <c r="AV9" s="647"/>
      <c r="AW9" s="647"/>
      <c r="AX9" s="166" t="s">
        <v>71</v>
      </c>
    </row>
    <row r="10" spans="2:52" ht="27" customHeight="1">
      <c r="B10" s="653" t="s">
        <v>259</v>
      </c>
      <c r="C10" s="654"/>
      <c r="D10" s="654"/>
      <c r="E10" s="654"/>
      <c r="F10" s="654"/>
      <c r="G10" s="655"/>
      <c r="H10" s="167">
        <v>1459</v>
      </c>
      <c r="I10" s="656">
        <f>+I5</f>
        <v>3797741</v>
      </c>
      <c r="J10" s="656"/>
      <c r="K10" s="656"/>
      <c r="L10" s="656"/>
      <c r="M10" s="656"/>
      <c r="N10" s="163">
        <v>1460</v>
      </c>
      <c r="O10" s="647"/>
      <c r="P10" s="647"/>
      <c r="Q10" s="647"/>
      <c r="R10" s="647"/>
      <c r="S10" s="647"/>
      <c r="T10" s="163">
        <v>1759</v>
      </c>
      <c r="U10" s="657"/>
      <c r="V10" s="657"/>
      <c r="W10" s="657"/>
      <c r="X10" s="657"/>
      <c r="Y10" s="657"/>
      <c r="Z10" s="163">
        <v>1760</v>
      </c>
      <c r="AA10" s="656"/>
      <c r="AB10" s="656"/>
      <c r="AC10" s="656"/>
      <c r="AD10" s="656"/>
      <c r="AE10" s="656"/>
      <c r="AF10" s="163">
        <v>1461</v>
      </c>
      <c r="AG10" s="647"/>
      <c r="AH10" s="647"/>
      <c r="AI10" s="647"/>
      <c r="AJ10" s="647"/>
      <c r="AK10" s="647"/>
      <c r="AL10" s="163">
        <v>1462</v>
      </c>
      <c r="AM10" s="647"/>
      <c r="AN10" s="647"/>
      <c r="AO10" s="647"/>
      <c r="AP10" s="647"/>
      <c r="AQ10" s="647"/>
      <c r="AR10" s="169">
        <v>1386</v>
      </c>
      <c r="AS10" s="647"/>
      <c r="AT10" s="647"/>
      <c r="AU10" s="647"/>
      <c r="AV10" s="647"/>
      <c r="AW10" s="647"/>
      <c r="AX10" s="166" t="s">
        <v>71</v>
      </c>
    </row>
    <row r="11" spans="2:52" ht="27" customHeight="1">
      <c r="B11" s="653" t="s">
        <v>36</v>
      </c>
      <c r="C11" s="654"/>
      <c r="D11" s="654"/>
      <c r="E11" s="654"/>
      <c r="F11" s="654"/>
      <c r="G11" s="655"/>
      <c r="H11" s="167">
        <v>1463</v>
      </c>
      <c r="I11" s="656">
        <f>+'RREE at2022 determinada'!C27</f>
        <v>12045936</v>
      </c>
      <c r="J11" s="656"/>
      <c r="K11" s="656"/>
      <c r="L11" s="656"/>
      <c r="M11" s="656"/>
      <c r="N11" s="163">
        <v>1464</v>
      </c>
      <c r="O11" s="647"/>
      <c r="P11" s="647"/>
      <c r="Q11" s="647"/>
      <c r="R11" s="647"/>
      <c r="S11" s="647"/>
      <c r="T11" s="163">
        <v>1761</v>
      </c>
      <c r="U11" s="657"/>
      <c r="V11" s="657"/>
      <c r="W11" s="657"/>
      <c r="X11" s="657"/>
      <c r="Y11" s="657"/>
      <c r="Z11" s="163">
        <v>1762</v>
      </c>
      <c r="AA11" s="656"/>
      <c r="AB11" s="656"/>
      <c r="AC11" s="656"/>
      <c r="AD11" s="656"/>
      <c r="AE11" s="656"/>
      <c r="AF11" s="163">
        <v>1465</v>
      </c>
      <c r="AG11" s="647"/>
      <c r="AH11" s="647"/>
      <c r="AI11" s="647"/>
      <c r="AJ11" s="647"/>
      <c r="AK11" s="647"/>
      <c r="AL11" s="163">
        <v>1466</v>
      </c>
      <c r="AM11" s="647"/>
      <c r="AN11" s="647"/>
      <c r="AO11" s="647"/>
      <c r="AP11" s="647"/>
      <c r="AQ11" s="647"/>
      <c r="AR11" s="165"/>
      <c r="AS11" s="661"/>
      <c r="AT11" s="662"/>
      <c r="AU11" s="662"/>
      <c r="AV11" s="662"/>
      <c r="AW11" s="663"/>
      <c r="AX11" s="170" t="s">
        <v>2</v>
      </c>
    </row>
    <row r="12" spans="2:52" ht="27" customHeight="1">
      <c r="B12" s="658" t="s">
        <v>37</v>
      </c>
      <c r="C12" s="659"/>
      <c r="D12" s="659"/>
      <c r="E12" s="659"/>
      <c r="F12" s="659"/>
      <c r="G12" s="660"/>
      <c r="H12" s="167">
        <v>1467</v>
      </c>
      <c r="I12" s="656"/>
      <c r="J12" s="656"/>
      <c r="K12" s="656"/>
      <c r="L12" s="656"/>
      <c r="M12" s="656"/>
      <c r="N12" s="163">
        <v>1468</v>
      </c>
      <c r="O12" s="647"/>
      <c r="P12" s="647"/>
      <c r="Q12" s="647"/>
      <c r="R12" s="647"/>
      <c r="S12" s="647"/>
      <c r="T12" s="163"/>
      <c r="U12" s="657"/>
      <c r="V12" s="657"/>
      <c r="W12" s="657"/>
      <c r="X12" s="657"/>
      <c r="Y12" s="657"/>
      <c r="Z12" s="163"/>
      <c r="AA12" s="656"/>
      <c r="AB12" s="656"/>
      <c r="AC12" s="656"/>
      <c r="AD12" s="656"/>
      <c r="AE12" s="656"/>
      <c r="AF12" s="163"/>
      <c r="AG12" s="647"/>
      <c r="AH12" s="647"/>
      <c r="AI12" s="647"/>
      <c r="AJ12" s="647"/>
      <c r="AK12" s="647"/>
      <c r="AL12" s="163"/>
      <c r="AM12" s="647"/>
      <c r="AN12" s="647"/>
      <c r="AO12" s="647"/>
      <c r="AP12" s="647"/>
      <c r="AQ12" s="647"/>
      <c r="AR12" s="169"/>
      <c r="AS12" s="647"/>
      <c r="AT12" s="647"/>
      <c r="AU12" s="647"/>
      <c r="AV12" s="647"/>
      <c r="AW12" s="647"/>
      <c r="AX12" s="170" t="s">
        <v>2</v>
      </c>
    </row>
    <row r="13" spans="2:52" ht="27" customHeight="1">
      <c r="B13" s="658" t="s">
        <v>38</v>
      </c>
      <c r="C13" s="659"/>
      <c r="D13" s="659"/>
      <c r="E13" s="659"/>
      <c r="F13" s="659"/>
      <c r="G13" s="660"/>
      <c r="H13" s="167">
        <v>1471</v>
      </c>
      <c r="I13" s="656"/>
      <c r="J13" s="656"/>
      <c r="K13" s="656"/>
      <c r="L13" s="656"/>
      <c r="M13" s="656"/>
      <c r="N13" s="163">
        <v>1472</v>
      </c>
      <c r="O13" s="647">
        <f>-'RREE at2022 determinada'!H21</f>
        <v>3342023</v>
      </c>
      <c r="P13" s="647"/>
      <c r="Q13" s="647"/>
      <c r="R13" s="647"/>
      <c r="S13" s="647"/>
      <c r="T13" s="163">
        <v>1765</v>
      </c>
      <c r="U13" s="657"/>
      <c r="V13" s="657"/>
      <c r="W13" s="657"/>
      <c r="X13" s="657"/>
      <c r="Y13" s="657"/>
      <c r="Z13" s="163">
        <v>1766</v>
      </c>
      <c r="AA13" s="656"/>
      <c r="AB13" s="656"/>
      <c r="AC13" s="656"/>
      <c r="AD13" s="656"/>
      <c r="AE13" s="656"/>
      <c r="AF13" s="163">
        <v>1473</v>
      </c>
      <c r="AG13" s="647"/>
      <c r="AH13" s="647"/>
      <c r="AI13" s="647"/>
      <c r="AJ13" s="647"/>
      <c r="AK13" s="647"/>
      <c r="AL13" s="163">
        <v>1474</v>
      </c>
      <c r="AM13" s="647"/>
      <c r="AN13" s="647"/>
      <c r="AO13" s="647"/>
      <c r="AP13" s="647"/>
      <c r="AQ13" s="647"/>
      <c r="AR13" s="169">
        <v>1388</v>
      </c>
      <c r="AS13" s="647"/>
      <c r="AT13" s="647"/>
      <c r="AU13" s="647"/>
      <c r="AV13" s="647"/>
      <c r="AW13" s="647"/>
      <c r="AX13" s="166" t="s">
        <v>71</v>
      </c>
    </row>
    <row r="14" spans="2:52" ht="27" customHeight="1">
      <c r="B14" s="653" t="s">
        <v>260</v>
      </c>
      <c r="C14" s="654"/>
      <c r="D14" s="654"/>
      <c r="E14" s="654"/>
      <c r="F14" s="654"/>
      <c r="G14" s="655"/>
      <c r="H14" s="167">
        <v>1475</v>
      </c>
      <c r="I14" s="656"/>
      <c r="J14" s="656"/>
      <c r="K14" s="656"/>
      <c r="L14" s="656"/>
      <c r="M14" s="656"/>
      <c r="N14" s="163">
        <v>1476</v>
      </c>
      <c r="O14" s="647">
        <f>-'RREE at2022 determinada'!H107</f>
        <v>2192863.1888529928</v>
      </c>
      <c r="P14" s="647"/>
      <c r="Q14" s="647"/>
      <c r="R14" s="647"/>
      <c r="S14" s="647"/>
      <c r="T14" s="163">
        <v>1767</v>
      </c>
      <c r="U14" s="657"/>
      <c r="V14" s="657"/>
      <c r="W14" s="657"/>
      <c r="X14" s="657"/>
      <c r="Y14" s="657"/>
      <c r="Z14" s="163"/>
      <c r="AA14" s="656"/>
      <c r="AB14" s="656"/>
      <c r="AC14" s="656"/>
      <c r="AD14" s="656"/>
      <c r="AE14" s="656"/>
      <c r="AF14" s="163"/>
      <c r="AG14" s="647"/>
      <c r="AH14" s="647"/>
      <c r="AI14" s="647"/>
      <c r="AJ14" s="647"/>
      <c r="AK14" s="647"/>
      <c r="AL14" s="163"/>
      <c r="AM14" s="647"/>
      <c r="AN14" s="647"/>
      <c r="AO14" s="647"/>
      <c r="AP14" s="647"/>
      <c r="AQ14" s="647"/>
      <c r="AR14" s="169"/>
      <c r="AS14" s="647"/>
      <c r="AT14" s="647"/>
      <c r="AU14" s="647"/>
      <c r="AV14" s="647"/>
      <c r="AW14" s="647"/>
      <c r="AX14" s="166" t="s">
        <v>71</v>
      </c>
    </row>
    <row r="15" spans="2:52" ht="27" customHeight="1">
      <c r="B15" s="653" t="s">
        <v>261</v>
      </c>
      <c r="C15" s="654"/>
      <c r="D15" s="654"/>
      <c r="E15" s="654"/>
      <c r="F15" s="654"/>
      <c r="G15" s="655"/>
      <c r="H15" s="167">
        <v>1480</v>
      </c>
      <c r="I15" s="656"/>
      <c r="J15" s="656"/>
      <c r="K15" s="656"/>
      <c r="L15" s="656"/>
      <c r="M15" s="656"/>
      <c r="N15" s="163">
        <v>1481</v>
      </c>
      <c r="O15" s="647"/>
      <c r="P15" s="647"/>
      <c r="Q15" s="647"/>
      <c r="R15" s="647"/>
      <c r="S15" s="647"/>
      <c r="T15" s="163">
        <v>1769</v>
      </c>
      <c r="U15" s="657"/>
      <c r="V15" s="657"/>
      <c r="W15" s="657"/>
      <c r="X15" s="657"/>
      <c r="Y15" s="657"/>
      <c r="Z15" s="163">
        <v>1770</v>
      </c>
      <c r="AA15" s="656"/>
      <c r="AB15" s="656"/>
      <c r="AC15" s="656"/>
      <c r="AD15" s="656"/>
      <c r="AE15" s="656"/>
      <c r="AF15" s="163">
        <v>1482</v>
      </c>
      <c r="AG15" s="647"/>
      <c r="AH15" s="647"/>
      <c r="AI15" s="647"/>
      <c r="AJ15" s="647"/>
      <c r="AK15" s="647"/>
      <c r="AL15" s="163">
        <v>1483</v>
      </c>
      <c r="AM15" s="647"/>
      <c r="AN15" s="647"/>
      <c r="AO15" s="647"/>
      <c r="AP15" s="647"/>
      <c r="AQ15" s="647"/>
      <c r="AR15" s="169">
        <v>1390</v>
      </c>
      <c r="AS15" s="647"/>
      <c r="AT15" s="647"/>
      <c r="AU15" s="647"/>
      <c r="AV15" s="647"/>
      <c r="AW15" s="647"/>
      <c r="AX15" s="166" t="s">
        <v>71</v>
      </c>
    </row>
    <row r="16" spans="2:52" s="175" customFormat="1" ht="27" customHeight="1">
      <c r="B16" s="648" t="s">
        <v>39</v>
      </c>
      <c r="C16" s="649"/>
      <c r="D16" s="649"/>
      <c r="E16" s="649"/>
      <c r="F16" s="649"/>
      <c r="G16" s="650"/>
      <c r="H16" s="171">
        <v>1484</v>
      </c>
      <c r="I16" s="651">
        <f>+I5-I10+I11-I14-I7+I8-I9+I12-I13-I15</f>
        <v>12045936</v>
      </c>
      <c r="J16" s="651"/>
      <c r="K16" s="651"/>
      <c r="L16" s="651"/>
      <c r="M16" s="651"/>
      <c r="N16" s="172">
        <v>1485</v>
      </c>
      <c r="O16" s="652">
        <f>+O5-O10+O11+O12-O13-O14-O15+O8-O6-O9</f>
        <v>7833204.8111470072</v>
      </c>
      <c r="P16" s="652"/>
      <c r="Q16" s="652"/>
      <c r="R16" s="652"/>
      <c r="S16" s="652"/>
      <c r="T16" s="172">
        <v>1771</v>
      </c>
      <c r="U16" s="652">
        <f>+U5-U7+U8-U9-U10+U11+U12-U13-U14-U15</f>
        <v>0</v>
      </c>
      <c r="V16" s="652"/>
      <c r="W16" s="652"/>
      <c r="X16" s="652"/>
      <c r="Y16" s="652"/>
      <c r="Z16" s="172">
        <v>1772</v>
      </c>
      <c r="AA16" s="651">
        <f>+AA5-AA6+AA8-AA9-AA10+AA11+AA12-AA13-AA14-AA15</f>
        <v>0</v>
      </c>
      <c r="AB16" s="651"/>
      <c r="AC16" s="651"/>
      <c r="AD16" s="651"/>
      <c r="AE16" s="651"/>
      <c r="AF16" s="172">
        <v>1486</v>
      </c>
      <c r="AG16" s="652">
        <f>+AG5-AG6+AG8-AG9-AG10+AG11+AG12-AG13-AG14-AG15</f>
        <v>0</v>
      </c>
      <c r="AH16" s="652"/>
      <c r="AI16" s="652"/>
      <c r="AJ16" s="652"/>
      <c r="AK16" s="652"/>
      <c r="AL16" s="172">
        <v>1487</v>
      </c>
      <c r="AM16" s="652">
        <f>+AM5-AM6+AM8-AM9-AM10+AM11+AM12-AM13-AM14-AM15</f>
        <v>0</v>
      </c>
      <c r="AN16" s="652"/>
      <c r="AO16" s="652"/>
      <c r="AP16" s="652"/>
      <c r="AQ16" s="652"/>
      <c r="AR16" s="173">
        <v>1391</v>
      </c>
      <c r="AS16" s="652">
        <f>+AS5-AS7+AS8-AS9-AS10+AS12-AS13-AS14-AS15</f>
        <v>0</v>
      </c>
      <c r="AT16" s="652"/>
      <c r="AU16" s="652"/>
      <c r="AV16" s="652"/>
      <c r="AW16" s="652"/>
      <c r="AX16" s="174" t="s">
        <v>3</v>
      </c>
    </row>
    <row r="17" spans="2:50" s="175" customFormat="1" ht="27" customHeight="1" thickBot="1">
      <c r="B17" s="636" t="s">
        <v>40</v>
      </c>
      <c r="C17" s="637"/>
      <c r="D17" s="637"/>
      <c r="E17" s="637"/>
      <c r="F17" s="637"/>
      <c r="G17" s="638"/>
      <c r="H17" s="176">
        <v>1488</v>
      </c>
      <c r="I17" s="639"/>
      <c r="J17" s="640"/>
      <c r="K17" s="640"/>
      <c r="L17" s="640"/>
      <c r="M17" s="640"/>
      <c r="N17" s="177">
        <v>1489</v>
      </c>
      <c r="O17" s="641"/>
      <c r="P17" s="642"/>
      <c r="Q17" s="642"/>
      <c r="R17" s="642"/>
      <c r="S17" s="643"/>
      <c r="T17" s="178"/>
      <c r="U17" s="644"/>
      <c r="V17" s="645"/>
      <c r="W17" s="645"/>
      <c r="X17" s="645"/>
      <c r="Y17" s="646"/>
      <c r="Z17" s="179">
        <v>1773</v>
      </c>
      <c r="AA17" s="641"/>
      <c r="AB17" s="642"/>
      <c r="AC17" s="642"/>
      <c r="AD17" s="642"/>
      <c r="AE17" s="643"/>
      <c r="AF17" s="180">
        <v>1490</v>
      </c>
      <c r="AG17" s="631"/>
      <c r="AH17" s="632"/>
      <c r="AI17" s="632"/>
      <c r="AJ17" s="632"/>
      <c r="AK17" s="632"/>
      <c r="AL17" s="177">
        <v>1491</v>
      </c>
      <c r="AM17" s="631"/>
      <c r="AN17" s="632"/>
      <c r="AO17" s="632"/>
      <c r="AP17" s="632"/>
      <c r="AQ17" s="632"/>
      <c r="AR17" s="181"/>
      <c r="AS17" s="633"/>
      <c r="AT17" s="634"/>
      <c r="AU17" s="634"/>
      <c r="AV17" s="634"/>
      <c r="AW17" s="635"/>
      <c r="AX17" s="182" t="s">
        <v>3</v>
      </c>
    </row>
  </sheetData>
  <mergeCells count="114">
    <mergeCell ref="B2:G4"/>
    <mergeCell ref="H2:M4"/>
    <mergeCell ref="N2:AQ2"/>
    <mergeCell ref="AR2:AW4"/>
    <mergeCell ref="N3:AE3"/>
    <mergeCell ref="AF3:AK4"/>
    <mergeCell ref="AL3:AQ4"/>
    <mergeCell ref="N4:S4"/>
    <mergeCell ref="T4:Y4"/>
    <mergeCell ref="Z4:AE4"/>
    <mergeCell ref="AM5:AQ5"/>
    <mergeCell ref="AS5:AW5"/>
    <mergeCell ref="B6:G6"/>
    <mergeCell ref="I6:M6"/>
    <mergeCell ref="O6:S6"/>
    <mergeCell ref="U6:Y6"/>
    <mergeCell ref="AA6:AE6"/>
    <mergeCell ref="AG6:AK6"/>
    <mergeCell ref="AM6:AQ6"/>
    <mergeCell ref="AS6:AW6"/>
    <mergeCell ref="B5:G5"/>
    <mergeCell ref="I5:M5"/>
    <mergeCell ref="O5:S5"/>
    <mergeCell ref="U5:Y5"/>
    <mergeCell ref="AA5:AE5"/>
    <mergeCell ref="AG5:AK5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7:G7"/>
    <mergeCell ref="I7:M7"/>
    <mergeCell ref="O7:S7"/>
    <mergeCell ref="U7:Y7"/>
    <mergeCell ref="AA7:AE7"/>
    <mergeCell ref="AG7:AK7"/>
    <mergeCell ref="AM9:AQ9"/>
    <mergeCell ref="AS9:AW9"/>
    <mergeCell ref="B10:G10"/>
    <mergeCell ref="I10:M10"/>
    <mergeCell ref="O10:S10"/>
    <mergeCell ref="U10:Y10"/>
    <mergeCell ref="AA10:AE10"/>
    <mergeCell ref="AG10:AK10"/>
    <mergeCell ref="AM10:AQ10"/>
    <mergeCell ref="AS10:AW10"/>
    <mergeCell ref="B9:G9"/>
    <mergeCell ref="I9:M9"/>
    <mergeCell ref="O9:S9"/>
    <mergeCell ref="U9:Y9"/>
    <mergeCell ref="AA9:AE9"/>
    <mergeCell ref="AG9:AK9"/>
    <mergeCell ref="AM11:AQ11"/>
    <mergeCell ref="AS11:AW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B11:G11"/>
    <mergeCell ref="I11:M11"/>
    <mergeCell ref="O11:S11"/>
    <mergeCell ref="U11:Y11"/>
    <mergeCell ref="AA11:AE11"/>
    <mergeCell ref="AG11:AK11"/>
    <mergeCell ref="AM13:AQ13"/>
    <mergeCell ref="AS13:AW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B13:G13"/>
    <mergeCell ref="I13:M13"/>
    <mergeCell ref="O13:S13"/>
    <mergeCell ref="U13:Y13"/>
    <mergeCell ref="AA13:AE13"/>
    <mergeCell ref="AG13:AK13"/>
    <mergeCell ref="AM17:AQ17"/>
    <mergeCell ref="AS17:AW17"/>
    <mergeCell ref="B17:G17"/>
    <mergeCell ref="I17:M17"/>
    <mergeCell ref="O17:S17"/>
    <mergeCell ref="U17:Y17"/>
    <mergeCell ref="AA17:AE17"/>
    <mergeCell ref="AG17:AK17"/>
    <mergeCell ref="AM15:AQ15"/>
    <mergeCell ref="AS15:AW15"/>
    <mergeCell ref="B16:G16"/>
    <mergeCell ref="I16:M16"/>
    <mergeCell ref="O16:S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</mergeCells>
  <hyperlinks>
    <hyperlink ref="B2:G4" location="'Indice F22'!A1" display="RECUADRO N° 20: REGISTRO DE RENTAS EMPRESARIALES Y MOVIMIENTO STUT"/>
  </hyperlinks>
  <pageMargins left="0.47244094488188981" right="0.23622047244094491" top="0.74803149606299213" bottom="0.74803149606299213" header="0.31496062992125984" footer="0.31496062992125984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Y18"/>
  <sheetViews>
    <sheetView showGridLines="0" zoomScale="60" zoomScaleNormal="60" workbookViewId="0">
      <selection activeCell="M17" sqref="M17:P17"/>
    </sheetView>
  </sheetViews>
  <sheetFormatPr baseColWidth="10" defaultColWidth="11.5703125" defaultRowHeight="14.25"/>
  <cols>
    <col min="1" max="1" width="1.85546875" style="153" customWidth="1"/>
    <col min="2" max="5" width="4.5703125" style="153" customWidth="1"/>
    <col min="6" max="6" width="23.42578125" style="153" customWidth="1"/>
    <col min="7" max="7" width="13.42578125" style="153" customWidth="1"/>
    <col min="8" max="8" width="7" style="153" customWidth="1"/>
    <col min="9" max="9" width="8.5703125" style="153" customWidth="1"/>
    <col min="10" max="11" width="4.5703125" style="153" customWidth="1"/>
    <col min="12" max="12" width="7.5703125" style="153" customWidth="1"/>
    <col min="13" max="13" width="8" style="153" customWidth="1"/>
    <col min="14" max="16" width="4.5703125" style="153" customWidth="1"/>
    <col min="17" max="17" width="7.140625" style="153" customWidth="1"/>
    <col min="18" max="18" width="7.42578125" style="153" customWidth="1"/>
    <col min="19" max="19" width="7.85546875" style="153" customWidth="1"/>
    <col min="20" max="20" width="4.5703125" style="153" customWidth="1"/>
    <col min="21" max="21" width="3.140625" style="153" customWidth="1"/>
    <col min="22" max="22" width="7.42578125" style="153" customWidth="1"/>
    <col min="23" max="23" width="8.140625" style="153" customWidth="1"/>
    <col min="24" max="24" width="4.5703125" style="153" customWidth="1"/>
    <col min="25" max="25" width="10.5703125" style="153" customWidth="1"/>
    <col min="26" max="26" width="2.5703125" style="153" customWidth="1"/>
    <col min="27" max="28" width="8.42578125" style="153" customWidth="1"/>
    <col min="29" max="31" width="4.5703125" style="153" customWidth="1"/>
    <col min="32" max="32" width="7.140625" style="153" customWidth="1"/>
    <col min="33" max="33" width="8.5703125" style="153" customWidth="1"/>
    <col min="34" max="37" width="4.5703125" style="153" customWidth="1"/>
    <col min="38" max="39" width="11.5703125" style="153"/>
    <col min="40" max="40" width="7.42578125" style="153" customWidth="1"/>
    <col min="41" max="41" width="6.5703125" style="153" customWidth="1"/>
    <col min="42" max="42" width="8.140625" style="153" customWidth="1"/>
    <col min="43" max="43" width="9.140625" style="153" customWidth="1"/>
    <col min="44" max="44" width="11.5703125" style="153"/>
    <col min="45" max="45" width="4.42578125" style="153" customWidth="1"/>
    <col min="46" max="46" width="4.85546875" style="153" customWidth="1"/>
    <col min="47" max="47" width="3.5703125" style="153" customWidth="1"/>
    <col min="48" max="48" width="4.42578125" style="153" customWidth="1"/>
    <col min="49" max="49" width="7.85546875" style="153" customWidth="1"/>
    <col min="50" max="50" width="3.42578125" style="153" customWidth="1"/>
    <col min="51" max="256" width="11.5703125" style="153"/>
    <col min="257" max="257" width="1.85546875" style="153" customWidth="1"/>
    <col min="258" max="261" width="4.5703125" style="153" customWidth="1"/>
    <col min="262" max="262" width="23.42578125" style="153" customWidth="1"/>
    <col min="263" max="263" width="13.42578125" style="153" customWidth="1"/>
    <col min="264" max="264" width="7" style="153" customWidth="1"/>
    <col min="265" max="265" width="8.5703125" style="153" customWidth="1"/>
    <col min="266" max="267" width="4.5703125" style="153" customWidth="1"/>
    <col min="268" max="268" width="7.5703125" style="153" customWidth="1"/>
    <col min="269" max="269" width="8" style="153" customWidth="1"/>
    <col min="270" max="272" width="4.5703125" style="153" customWidth="1"/>
    <col min="273" max="273" width="7.140625" style="153" customWidth="1"/>
    <col min="274" max="274" width="7.42578125" style="153" customWidth="1"/>
    <col min="275" max="275" width="7.85546875" style="153" customWidth="1"/>
    <col min="276" max="276" width="4.5703125" style="153" customWidth="1"/>
    <col min="277" max="277" width="3.140625" style="153" customWidth="1"/>
    <col min="278" max="278" width="7.42578125" style="153" customWidth="1"/>
    <col min="279" max="279" width="8.140625" style="153" customWidth="1"/>
    <col min="280" max="280" width="4.5703125" style="153" customWidth="1"/>
    <col min="281" max="281" width="10.5703125" style="153" customWidth="1"/>
    <col min="282" max="282" width="2.5703125" style="153" customWidth="1"/>
    <col min="283" max="284" width="8.42578125" style="153" customWidth="1"/>
    <col min="285" max="287" width="4.5703125" style="153" customWidth="1"/>
    <col min="288" max="288" width="7.140625" style="153" customWidth="1"/>
    <col min="289" max="289" width="8.5703125" style="153" customWidth="1"/>
    <col min="290" max="293" width="4.5703125" style="153" customWidth="1"/>
    <col min="294" max="295" width="11.5703125" style="153"/>
    <col min="296" max="296" width="7.42578125" style="153" customWidth="1"/>
    <col min="297" max="297" width="6.5703125" style="153" customWidth="1"/>
    <col min="298" max="298" width="8.140625" style="153" customWidth="1"/>
    <col min="299" max="299" width="9.140625" style="153" customWidth="1"/>
    <col min="300" max="300" width="11.5703125" style="153"/>
    <col min="301" max="301" width="4.42578125" style="153" customWidth="1"/>
    <col min="302" max="302" width="4.85546875" style="153" customWidth="1"/>
    <col min="303" max="303" width="3.5703125" style="153" customWidth="1"/>
    <col min="304" max="304" width="4.42578125" style="153" customWidth="1"/>
    <col min="305" max="305" width="7.85546875" style="153" customWidth="1"/>
    <col min="306" max="306" width="3.42578125" style="153" customWidth="1"/>
    <col min="307" max="512" width="11.5703125" style="153"/>
    <col min="513" max="513" width="1.85546875" style="153" customWidth="1"/>
    <col min="514" max="517" width="4.5703125" style="153" customWidth="1"/>
    <col min="518" max="518" width="23.42578125" style="153" customWidth="1"/>
    <col min="519" max="519" width="13.42578125" style="153" customWidth="1"/>
    <col min="520" max="520" width="7" style="153" customWidth="1"/>
    <col min="521" max="521" width="8.5703125" style="153" customWidth="1"/>
    <col min="522" max="523" width="4.5703125" style="153" customWidth="1"/>
    <col min="524" max="524" width="7.5703125" style="153" customWidth="1"/>
    <col min="525" max="525" width="8" style="153" customWidth="1"/>
    <col min="526" max="528" width="4.5703125" style="153" customWidth="1"/>
    <col min="529" max="529" width="7.140625" style="153" customWidth="1"/>
    <col min="530" max="530" width="7.42578125" style="153" customWidth="1"/>
    <col min="531" max="531" width="7.85546875" style="153" customWidth="1"/>
    <col min="532" max="532" width="4.5703125" style="153" customWidth="1"/>
    <col min="533" max="533" width="3.140625" style="153" customWidth="1"/>
    <col min="534" max="534" width="7.42578125" style="153" customWidth="1"/>
    <col min="535" max="535" width="8.140625" style="153" customWidth="1"/>
    <col min="536" max="536" width="4.5703125" style="153" customWidth="1"/>
    <col min="537" max="537" width="10.5703125" style="153" customWidth="1"/>
    <col min="538" max="538" width="2.5703125" style="153" customWidth="1"/>
    <col min="539" max="540" width="8.42578125" style="153" customWidth="1"/>
    <col min="541" max="543" width="4.5703125" style="153" customWidth="1"/>
    <col min="544" max="544" width="7.140625" style="153" customWidth="1"/>
    <col min="545" max="545" width="8.5703125" style="153" customWidth="1"/>
    <col min="546" max="549" width="4.5703125" style="153" customWidth="1"/>
    <col min="550" max="551" width="11.5703125" style="153"/>
    <col min="552" max="552" width="7.42578125" style="153" customWidth="1"/>
    <col min="553" max="553" width="6.5703125" style="153" customWidth="1"/>
    <col min="554" max="554" width="8.140625" style="153" customWidth="1"/>
    <col min="555" max="555" width="9.140625" style="153" customWidth="1"/>
    <col min="556" max="556" width="11.5703125" style="153"/>
    <col min="557" max="557" width="4.42578125" style="153" customWidth="1"/>
    <col min="558" max="558" width="4.85546875" style="153" customWidth="1"/>
    <col min="559" max="559" width="3.5703125" style="153" customWidth="1"/>
    <col min="560" max="560" width="4.42578125" style="153" customWidth="1"/>
    <col min="561" max="561" width="7.85546875" style="153" customWidth="1"/>
    <col min="562" max="562" width="3.42578125" style="153" customWidth="1"/>
    <col min="563" max="768" width="11.5703125" style="153"/>
    <col min="769" max="769" width="1.85546875" style="153" customWidth="1"/>
    <col min="770" max="773" width="4.5703125" style="153" customWidth="1"/>
    <col min="774" max="774" width="23.42578125" style="153" customWidth="1"/>
    <col min="775" max="775" width="13.42578125" style="153" customWidth="1"/>
    <col min="776" max="776" width="7" style="153" customWidth="1"/>
    <col min="777" max="777" width="8.5703125" style="153" customWidth="1"/>
    <col min="778" max="779" width="4.5703125" style="153" customWidth="1"/>
    <col min="780" max="780" width="7.5703125" style="153" customWidth="1"/>
    <col min="781" max="781" width="8" style="153" customWidth="1"/>
    <col min="782" max="784" width="4.5703125" style="153" customWidth="1"/>
    <col min="785" max="785" width="7.140625" style="153" customWidth="1"/>
    <col min="786" max="786" width="7.42578125" style="153" customWidth="1"/>
    <col min="787" max="787" width="7.85546875" style="153" customWidth="1"/>
    <col min="788" max="788" width="4.5703125" style="153" customWidth="1"/>
    <col min="789" max="789" width="3.140625" style="153" customWidth="1"/>
    <col min="790" max="790" width="7.42578125" style="153" customWidth="1"/>
    <col min="791" max="791" width="8.140625" style="153" customWidth="1"/>
    <col min="792" max="792" width="4.5703125" style="153" customWidth="1"/>
    <col min="793" max="793" width="10.5703125" style="153" customWidth="1"/>
    <col min="794" max="794" width="2.5703125" style="153" customWidth="1"/>
    <col min="795" max="796" width="8.42578125" style="153" customWidth="1"/>
    <col min="797" max="799" width="4.5703125" style="153" customWidth="1"/>
    <col min="800" max="800" width="7.140625" style="153" customWidth="1"/>
    <col min="801" max="801" width="8.5703125" style="153" customWidth="1"/>
    <col min="802" max="805" width="4.5703125" style="153" customWidth="1"/>
    <col min="806" max="807" width="11.5703125" style="153"/>
    <col min="808" max="808" width="7.42578125" style="153" customWidth="1"/>
    <col min="809" max="809" width="6.5703125" style="153" customWidth="1"/>
    <col min="810" max="810" width="8.140625" style="153" customWidth="1"/>
    <col min="811" max="811" width="9.140625" style="153" customWidth="1"/>
    <col min="812" max="812" width="11.5703125" style="153"/>
    <col min="813" max="813" width="4.42578125" style="153" customWidth="1"/>
    <col min="814" max="814" width="4.85546875" style="153" customWidth="1"/>
    <col min="815" max="815" width="3.5703125" style="153" customWidth="1"/>
    <col min="816" max="816" width="4.42578125" style="153" customWidth="1"/>
    <col min="817" max="817" width="7.85546875" style="153" customWidth="1"/>
    <col min="818" max="818" width="3.42578125" style="153" customWidth="1"/>
    <col min="819" max="1024" width="11.5703125" style="153"/>
    <col min="1025" max="1025" width="1.85546875" style="153" customWidth="1"/>
    <col min="1026" max="1029" width="4.5703125" style="153" customWidth="1"/>
    <col min="1030" max="1030" width="23.42578125" style="153" customWidth="1"/>
    <col min="1031" max="1031" width="13.42578125" style="153" customWidth="1"/>
    <col min="1032" max="1032" width="7" style="153" customWidth="1"/>
    <col min="1033" max="1033" width="8.5703125" style="153" customWidth="1"/>
    <col min="1034" max="1035" width="4.5703125" style="153" customWidth="1"/>
    <col min="1036" max="1036" width="7.5703125" style="153" customWidth="1"/>
    <col min="1037" max="1037" width="8" style="153" customWidth="1"/>
    <col min="1038" max="1040" width="4.5703125" style="153" customWidth="1"/>
    <col min="1041" max="1041" width="7.140625" style="153" customWidth="1"/>
    <col min="1042" max="1042" width="7.42578125" style="153" customWidth="1"/>
    <col min="1043" max="1043" width="7.85546875" style="153" customWidth="1"/>
    <col min="1044" max="1044" width="4.5703125" style="153" customWidth="1"/>
    <col min="1045" max="1045" width="3.140625" style="153" customWidth="1"/>
    <col min="1046" max="1046" width="7.42578125" style="153" customWidth="1"/>
    <col min="1047" max="1047" width="8.140625" style="153" customWidth="1"/>
    <col min="1048" max="1048" width="4.5703125" style="153" customWidth="1"/>
    <col min="1049" max="1049" width="10.5703125" style="153" customWidth="1"/>
    <col min="1050" max="1050" width="2.5703125" style="153" customWidth="1"/>
    <col min="1051" max="1052" width="8.42578125" style="153" customWidth="1"/>
    <col min="1053" max="1055" width="4.5703125" style="153" customWidth="1"/>
    <col min="1056" max="1056" width="7.140625" style="153" customWidth="1"/>
    <col min="1057" max="1057" width="8.5703125" style="153" customWidth="1"/>
    <col min="1058" max="1061" width="4.5703125" style="153" customWidth="1"/>
    <col min="1062" max="1063" width="11.5703125" style="153"/>
    <col min="1064" max="1064" width="7.42578125" style="153" customWidth="1"/>
    <col min="1065" max="1065" width="6.5703125" style="153" customWidth="1"/>
    <col min="1066" max="1066" width="8.140625" style="153" customWidth="1"/>
    <col min="1067" max="1067" width="9.140625" style="153" customWidth="1"/>
    <col min="1068" max="1068" width="11.5703125" style="153"/>
    <col min="1069" max="1069" width="4.42578125" style="153" customWidth="1"/>
    <col min="1070" max="1070" width="4.85546875" style="153" customWidth="1"/>
    <col min="1071" max="1071" width="3.5703125" style="153" customWidth="1"/>
    <col min="1072" max="1072" width="4.42578125" style="153" customWidth="1"/>
    <col min="1073" max="1073" width="7.85546875" style="153" customWidth="1"/>
    <col min="1074" max="1074" width="3.42578125" style="153" customWidth="1"/>
    <col min="1075" max="1280" width="11.5703125" style="153"/>
    <col min="1281" max="1281" width="1.85546875" style="153" customWidth="1"/>
    <col min="1282" max="1285" width="4.5703125" style="153" customWidth="1"/>
    <col min="1286" max="1286" width="23.42578125" style="153" customWidth="1"/>
    <col min="1287" max="1287" width="13.42578125" style="153" customWidth="1"/>
    <col min="1288" max="1288" width="7" style="153" customWidth="1"/>
    <col min="1289" max="1289" width="8.5703125" style="153" customWidth="1"/>
    <col min="1290" max="1291" width="4.5703125" style="153" customWidth="1"/>
    <col min="1292" max="1292" width="7.5703125" style="153" customWidth="1"/>
    <col min="1293" max="1293" width="8" style="153" customWidth="1"/>
    <col min="1294" max="1296" width="4.5703125" style="153" customWidth="1"/>
    <col min="1297" max="1297" width="7.140625" style="153" customWidth="1"/>
    <col min="1298" max="1298" width="7.42578125" style="153" customWidth="1"/>
    <col min="1299" max="1299" width="7.85546875" style="153" customWidth="1"/>
    <col min="1300" max="1300" width="4.5703125" style="153" customWidth="1"/>
    <col min="1301" max="1301" width="3.140625" style="153" customWidth="1"/>
    <col min="1302" max="1302" width="7.42578125" style="153" customWidth="1"/>
    <col min="1303" max="1303" width="8.140625" style="153" customWidth="1"/>
    <col min="1304" max="1304" width="4.5703125" style="153" customWidth="1"/>
    <col min="1305" max="1305" width="10.5703125" style="153" customWidth="1"/>
    <col min="1306" max="1306" width="2.5703125" style="153" customWidth="1"/>
    <col min="1307" max="1308" width="8.42578125" style="153" customWidth="1"/>
    <col min="1309" max="1311" width="4.5703125" style="153" customWidth="1"/>
    <col min="1312" max="1312" width="7.140625" style="153" customWidth="1"/>
    <col min="1313" max="1313" width="8.5703125" style="153" customWidth="1"/>
    <col min="1314" max="1317" width="4.5703125" style="153" customWidth="1"/>
    <col min="1318" max="1319" width="11.5703125" style="153"/>
    <col min="1320" max="1320" width="7.42578125" style="153" customWidth="1"/>
    <col min="1321" max="1321" width="6.5703125" style="153" customWidth="1"/>
    <col min="1322" max="1322" width="8.140625" style="153" customWidth="1"/>
    <col min="1323" max="1323" width="9.140625" style="153" customWidth="1"/>
    <col min="1324" max="1324" width="11.5703125" style="153"/>
    <col min="1325" max="1325" width="4.42578125" style="153" customWidth="1"/>
    <col min="1326" max="1326" width="4.85546875" style="153" customWidth="1"/>
    <col min="1327" max="1327" width="3.5703125" style="153" customWidth="1"/>
    <col min="1328" max="1328" width="4.42578125" style="153" customWidth="1"/>
    <col min="1329" max="1329" width="7.85546875" style="153" customWidth="1"/>
    <col min="1330" max="1330" width="3.42578125" style="153" customWidth="1"/>
    <col min="1331" max="1536" width="11.5703125" style="153"/>
    <col min="1537" max="1537" width="1.85546875" style="153" customWidth="1"/>
    <col min="1538" max="1541" width="4.5703125" style="153" customWidth="1"/>
    <col min="1542" max="1542" width="23.42578125" style="153" customWidth="1"/>
    <col min="1543" max="1543" width="13.42578125" style="153" customWidth="1"/>
    <col min="1544" max="1544" width="7" style="153" customWidth="1"/>
    <col min="1545" max="1545" width="8.5703125" style="153" customWidth="1"/>
    <col min="1546" max="1547" width="4.5703125" style="153" customWidth="1"/>
    <col min="1548" max="1548" width="7.5703125" style="153" customWidth="1"/>
    <col min="1549" max="1549" width="8" style="153" customWidth="1"/>
    <col min="1550" max="1552" width="4.5703125" style="153" customWidth="1"/>
    <col min="1553" max="1553" width="7.140625" style="153" customWidth="1"/>
    <col min="1554" max="1554" width="7.42578125" style="153" customWidth="1"/>
    <col min="1555" max="1555" width="7.85546875" style="153" customWidth="1"/>
    <col min="1556" max="1556" width="4.5703125" style="153" customWidth="1"/>
    <col min="1557" max="1557" width="3.140625" style="153" customWidth="1"/>
    <col min="1558" max="1558" width="7.42578125" style="153" customWidth="1"/>
    <col min="1559" max="1559" width="8.140625" style="153" customWidth="1"/>
    <col min="1560" max="1560" width="4.5703125" style="153" customWidth="1"/>
    <col min="1561" max="1561" width="10.5703125" style="153" customWidth="1"/>
    <col min="1562" max="1562" width="2.5703125" style="153" customWidth="1"/>
    <col min="1563" max="1564" width="8.42578125" style="153" customWidth="1"/>
    <col min="1565" max="1567" width="4.5703125" style="153" customWidth="1"/>
    <col min="1568" max="1568" width="7.140625" style="153" customWidth="1"/>
    <col min="1569" max="1569" width="8.5703125" style="153" customWidth="1"/>
    <col min="1570" max="1573" width="4.5703125" style="153" customWidth="1"/>
    <col min="1574" max="1575" width="11.5703125" style="153"/>
    <col min="1576" max="1576" width="7.42578125" style="153" customWidth="1"/>
    <col min="1577" max="1577" width="6.5703125" style="153" customWidth="1"/>
    <col min="1578" max="1578" width="8.140625" style="153" customWidth="1"/>
    <col min="1579" max="1579" width="9.140625" style="153" customWidth="1"/>
    <col min="1580" max="1580" width="11.5703125" style="153"/>
    <col min="1581" max="1581" width="4.42578125" style="153" customWidth="1"/>
    <col min="1582" max="1582" width="4.85546875" style="153" customWidth="1"/>
    <col min="1583" max="1583" width="3.5703125" style="153" customWidth="1"/>
    <col min="1584" max="1584" width="4.42578125" style="153" customWidth="1"/>
    <col min="1585" max="1585" width="7.85546875" style="153" customWidth="1"/>
    <col min="1586" max="1586" width="3.42578125" style="153" customWidth="1"/>
    <col min="1587" max="1792" width="11.5703125" style="153"/>
    <col min="1793" max="1793" width="1.85546875" style="153" customWidth="1"/>
    <col min="1794" max="1797" width="4.5703125" style="153" customWidth="1"/>
    <col min="1798" max="1798" width="23.42578125" style="153" customWidth="1"/>
    <col min="1799" max="1799" width="13.42578125" style="153" customWidth="1"/>
    <col min="1800" max="1800" width="7" style="153" customWidth="1"/>
    <col min="1801" max="1801" width="8.5703125" style="153" customWidth="1"/>
    <col min="1802" max="1803" width="4.5703125" style="153" customWidth="1"/>
    <col min="1804" max="1804" width="7.5703125" style="153" customWidth="1"/>
    <col min="1805" max="1805" width="8" style="153" customWidth="1"/>
    <col min="1806" max="1808" width="4.5703125" style="153" customWidth="1"/>
    <col min="1809" max="1809" width="7.140625" style="153" customWidth="1"/>
    <col min="1810" max="1810" width="7.42578125" style="153" customWidth="1"/>
    <col min="1811" max="1811" width="7.85546875" style="153" customWidth="1"/>
    <col min="1812" max="1812" width="4.5703125" style="153" customWidth="1"/>
    <col min="1813" max="1813" width="3.140625" style="153" customWidth="1"/>
    <col min="1814" max="1814" width="7.42578125" style="153" customWidth="1"/>
    <col min="1815" max="1815" width="8.140625" style="153" customWidth="1"/>
    <col min="1816" max="1816" width="4.5703125" style="153" customWidth="1"/>
    <col min="1817" max="1817" width="10.5703125" style="153" customWidth="1"/>
    <col min="1818" max="1818" width="2.5703125" style="153" customWidth="1"/>
    <col min="1819" max="1820" width="8.42578125" style="153" customWidth="1"/>
    <col min="1821" max="1823" width="4.5703125" style="153" customWidth="1"/>
    <col min="1824" max="1824" width="7.140625" style="153" customWidth="1"/>
    <col min="1825" max="1825" width="8.5703125" style="153" customWidth="1"/>
    <col min="1826" max="1829" width="4.5703125" style="153" customWidth="1"/>
    <col min="1830" max="1831" width="11.5703125" style="153"/>
    <col min="1832" max="1832" width="7.42578125" style="153" customWidth="1"/>
    <col min="1833" max="1833" width="6.5703125" style="153" customWidth="1"/>
    <col min="1834" max="1834" width="8.140625" style="153" customWidth="1"/>
    <col min="1835" max="1835" width="9.140625" style="153" customWidth="1"/>
    <col min="1836" max="1836" width="11.5703125" style="153"/>
    <col min="1837" max="1837" width="4.42578125" style="153" customWidth="1"/>
    <col min="1838" max="1838" width="4.85546875" style="153" customWidth="1"/>
    <col min="1839" max="1839" width="3.5703125" style="153" customWidth="1"/>
    <col min="1840" max="1840" width="4.42578125" style="153" customWidth="1"/>
    <col min="1841" max="1841" width="7.85546875" style="153" customWidth="1"/>
    <col min="1842" max="1842" width="3.42578125" style="153" customWidth="1"/>
    <col min="1843" max="2048" width="11.5703125" style="153"/>
    <col min="2049" max="2049" width="1.85546875" style="153" customWidth="1"/>
    <col min="2050" max="2053" width="4.5703125" style="153" customWidth="1"/>
    <col min="2054" max="2054" width="23.42578125" style="153" customWidth="1"/>
    <col min="2055" max="2055" width="13.42578125" style="153" customWidth="1"/>
    <col min="2056" max="2056" width="7" style="153" customWidth="1"/>
    <col min="2057" max="2057" width="8.5703125" style="153" customWidth="1"/>
    <col min="2058" max="2059" width="4.5703125" style="153" customWidth="1"/>
    <col min="2060" max="2060" width="7.5703125" style="153" customWidth="1"/>
    <col min="2061" max="2061" width="8" style="153" customWidth="1"/>
    <col min="2062" max="2064" width="4.5703125" style="153" customWidth="1"/>
    <col min="2065" max="2065" width="7.140625" style="153" customWidth="1"/>
    <col min="2066" max="2066" width="7.42578125" style="153" customWidth="1"/>
    <col min="2067" max="2067" width="7.85546875" style="153" customWidth="1"/>
    <col min="2068" max="2068" width="4.5703125" style="153" customWidth="1"/>
    <col min="2069" max="2069" width="3.140625" style="153" customWidth="1"/>
    <col min="2070" max="2070" width="7.42578125" style="153" customWidth="1"/>
    <col min="2071" max="2071" width="8.140625" style="153" customWidth="1"/>
    <col min="2072" max="2072" width="4.5703125" style="153" customWidth="1"/>
    <col min="2073" max="2073" width="10.5703125" style="153" customWidth="1"/>
    <col min="2074" max="2074" width="2.5703125" style="153" customWidth="1"/>
    <col min="2075" max="2076" width="8.42578125" style="153" customWidth="1"/>
    <col min="2077" max="2079" width="4.5703125" style="153" customWidth="1"/>
    <col min="2080" max="2080" width="7.140625" style="153" customWidth="1"/>
    <col min="2081" max="2081" width="8.5703125" style="153" customWidth="1"/>
    <col min="2082" max="2085" width="4.5703125" style="153" customWidth="1"/>
    <col min="2086" max="2087" width="11.5703125" style="153"/>
    <col min="2088" max="2088" width="7.42578125" style="153" customWidth="1"/>
    <col min="2089" max="2089" width="6.5703125" style="153" customWidth="1"/>
    <col min="2090" max="2090" width="8.140625" style="153" customWidth="1"/>
    <col min="2091" max="2091" width="9.140625" style="153" customWidth="1"/>
    <col min="2092" max="2092" width="11.5703125" style="153"/>
    <col min="2093" max="2093" width="4.42578125" style="153" customWidth="1"/>
    <col min="2094" max="2094" width="4.85546875" style="153" customWidth="1"/>
    <col min="2095" max="2095" width="3.5703125" style="153" customWidth="1"/>
    <col min="2096" max="2096" width="4.42578125" style="153" customWidth="1"/>
    <col min="2097" max="2097" width="7.85546875" style="153" customWidth="1"/>
    <col min="2098" max="2098" width="3.42578125" style="153" customWidth="1"/>
    <col min="2099" max="2304" width="11.5703125" style="153"/>
    <col min="2305" max="2305" width="1.85546875" style="153" customWidth="1"/>
    <col min="2306" max="2309" width="4.5703125" style="153" customWidth="1"/>
    <col min="2310" max="2310" width="23.42578125" style="153" customWidth="1"/>
    <col min="2311" max="2311" width="13.42578125" style="153" customWidth="1"/>
    <col min="2312" max="2312" width="7" style="153" customWidth="1"/>
    <col min="2313" max="2313" width="8.5703125" style="153" customWidth="1"/>
    <col min="2314" max="2315" width="4.5703125" style="153" customWidth="1"/>
    <col min="2316" max="2316" width="7.5703125" style="153" customWidth="1"/>
    <col min="2317" max="2317" width="8" style="153" customWidth="1"/>
    <col min="2318" max="2320" width="4.5703125" style="153" customWidth="1"/>
    <col min="2321" max="2321" width="7.140625" style="153" customWidth="1"/>
    <col min="2322" max="2322" width="7.42578125" style="153" customWidth="1"/>
    <col min="2323" max="2323" width="7.85546875" style="153" customWidth="1"/>
    <col min="2324" max="2324" width="4.5703125" style="153" customWidth="1"/>
    <col min="2325" max="2325" width="3.140625" style="153" customWidth="1"/>
    <col min="2326" max="2326" width="7.42578125" style="153" customWidth="1"/>
    <col min="2327" max="2327" width="8.140625" style="153" customWidth="1"/>
    <col min="2328" max="2328" width="4.5703125" style="153" customWidth="1"/>
    <col min="2329" max="2329" width="10.5703125" style="153" customWidth="1"/>
    <col min="2330" max="2330" width="2.5703125" style="153" customWidth="1"/>
    <col min="2331" max="2332" width="8.42578125" style="153" customWidth="1"/>
    <col min="2333" max="2335" width="4.5703125" style="153" customWidth="1"/>
    <col min="2336" max="2336" width="7.140625" style="153" customWidth="1"/>
    <col min="2337" max="2337" width="8.5703125" style="153" customWidth="1"/>
    <col min="2338" max="2341" width="4.5703125" style="153" customWidth="1"/>
    <col min="2342" max="2343" width="11.5703125" style="153"/>
    <col min="2344" max="2344" width="7.42578125" style="153" customWidth="1"/>
    <col min="2345" max="2345" width="6.5703125" style="153" customWidth="1"/>
    <col min="2346" max="2346" width="8.140625" style="153" customWidth="1"/>
    <col min="2347" max="2347" width="9.140625" style="153" customWidth="1"/>
    <col min="2348" max="2348" width="11.5703125" style="153"/>
    <col min="2349" max="2349" width="4.42578125" style="153" customWidth="1"/>
    <col min="2350" max="2350" width="4.85546875" style="153" customWidth="1"/>
    <col min="2351" max="2351" width="3.5703125" style="153" customWidth="1"/>
    <col min="2352" max="2352" width="4.42578125" style="153" customWidth="1"/>
    <col min="2353" max="2353" width="7.85546875" style="153" customWidth="1"/>
    <col min="2354" max="2354" width="3.42578125" style="153" customWidth="1"/>
    <col min="2355" max="2560" width="11.5703125" style="153"/>
    <col min="2561" max="2561" width="1.85546875" style="153" customWidth="1"/>
    <col min="2562" max="2565" width="4.5703125" style="153" customWidth="1"/>
    <col min="2566" max="2566" width="23.42578125" style="153" customWidth="1"/>
    <col min="2567" max="2567" width="13.42578125" style="153" customWidth="1"/>
    <col min="2568" max="2568" width="7" style="153" customWidth="1"/>
    <col min="2569" max="2569" width="8.5703125" style="153" customWidth="1"/>
    <col min="2570" max="2571" width="4.5703125" style="153" customWidth="1"/>
    <col min="2572" max="2572" width="7.5703125" style="153" customWidth="1"/>
    <col min="2573" max="2573" width="8" style="153" customWidth="1"/>
    <col min="2574" max="2576" width="4.5703125" style="153" customWidth="1"/>
    <col min="2577" max="2577" width="7.140625" style="153" customWidth="1"/>
    <col min="2578" max="2578" width="7.42578125" style="153" customWidth="1"/>
    <col min="2579" max="2579" width="7.85546875" style="153" customWidth="1"/>
    <col min="2580" max="2580" width="4.5703125" style="153" customWidth="1"/>
    <col min="2581" max="2581" width="3.140625" style="153" customWidth="1"/>
    <col min="2582" max="2582" width="7.42578125" style="153" customWidth="1"/>
    <col min="2583" max="2583" width="8.140625" style="153" customWidth="1"/>
    <col min="2584" max="2584" width="4.5703125" style="153" customWidth="1"/>
    <col min="2585" max="2585" width="10.5703125" style="153" customWidth="1"/>
    <col min="2586" max="2586" width="2.5703125" style="153" customWidth="1"/>
    <col min="2587" max="2588" width="8.42578125" style="153" customWidth="1"/>
    <col min="2589" max="2591" width="4.5703125" style="153" customWidth="1"/>
    <col min="2592" max="2592" width="7.140625" style="153" customWidth="1"/>
    <col min="2593" max="2593" width="8.5703125" style="153" customWidth="1"/>
    <col min="2594" max="2597" width="4.5703125" style="153" customWidth="1"/>
    <col min="2598" max="2599" width="11.5703125" style="153"/>
    <col min="2600" max="2600" width="7.42578125" style="153" customWidth="1"/>
    <col min="2601" max="2601" width="6.5703125" style="153" customWidth="1"/>
    <col min="2602" max="2602" width="8.140625" style="153" customWidth="1"/>
    <col min="2603" max="2603" width="9.140625" style="153" customWidth="1"/>
    <col min="2604" max="2604" width="11.5703125" style="153"/>
    <col min="2605" max="2605" width="4.42578125" style="153" customWidth="1"/>
    <col min="2606" max="2606" width="4.85546875" style="153" customWidth="1"/>
    <col min="2607" max="2607" width="3.5703125" style="153" customWidth="1"/>
    <col min="2608" max="2608" width="4.42578125" style="153" customWidth="1"/>
    <col min="2609" max="2609" width="7.85546875" style="153" customWidth="1"/>
    <col min="2610" max="2610" width="3.42578125" style="153" customWidth="1"/>
    <col min="2611" max="2816" width="11.5703125" style="153"/>
    <col min="2817" max="2817" width="1.85546875" style="153" customWidth="1"/>
    <col min="2818" max="2821" width="4.5703125" style="153" customWidth="1"/>
    <col min="2822" max="2822" width="23.42578125" style="153" customWidth="1"/>
    <col min="2823" max="2823" width="13.42578125" style="153" customWidth="1"/>
    <col min="2824" max="2824" width="7" style="153" customWidth="1"/>
    <col min="2825" max="2825" width="8.5703125" style="153" customWidth="1"/>
    <col min="2826" max="2827" width="4.5703125" style="153" customWidth="1"/>
    <col min="2828" max="2828" width="7.5703125" style="153" customWidth="1"/>
    <col min="2829" max="2829" width="8" style="153" customWidth="1"/>
    <col min="2830" max="2832" width="4.5703125" style="153" customWidth="1"/>
    <col min="2833" max="2833" width="7.140625" style="153" customWidth="1"/>
    <col min="2834" max="2834" width="7.42578125" style="153" customWidth="1"/>
    <col min="2835" max="2835" width="7.85546875" style="153" customWidth="1"/>
    <col min="2836" max="2836" width="4.5703125" style="153" customWidth="1"/>
    <col min="2837" max="2837" width="3.140625" style="153" customWidth="1"/>
    <col min="2838" max="2838" width="7.42578125" style="153" customWidth="1"/>
    <col min="2839" max="2839" width="8.140625" style="153" customWidth="1"/>
    <col min="2840" max="2840" width="4.5703125" style="153" customWidth="1"/>
    <col min="2841" max="2841" width="10.5703125" style="153" customWidth="1"/>
    <col min="2842" max="2842" width="2.5703125" style="153" customWidth="1"/>
    <col min="2843" max="2844" width="8.42578125" style="153" customWidth="1"/>
    <col min="2845" max="2847" width="4.5703125" style="153" customWidth="1"/>
    <col min="2848" max="2848" width="7.140625" style="153" customWidth="1"/>
    <col min="2849" max="2849" width="8.5703125" style="153" customWidth="1"/>
    <col min="2850" max="2853" width="4.5703125" style="153" customWidth="1"/>
    <col min="2854" max="2855" width="11.5703125" style="153"/>
    <col min="2856" max="2856" width="7.42578125" style="153" customWidth="1"/>
    <col min="2857" max="2857" width="6.5703125" style="153" customWidth="1"/>
    <col min="2858" max="2858" width="8.140625" style="153" customWidth="1"/>
    <col min="2859" max="2859" width="9.140625" style="153" customWidth="1"/>
    <col min="2860" max="2860" width="11.5703125" style="153"/>
    <col min="2861" max="2861" width="4.42578125" style="153" customWidth="1"/>
    <col min="2862" max="2862" width="4.85546875" style="153" customWidth="1"/>
    <col min="2863" max="2863" width="3.5703125" style="153" customWidth="1"/>
    <col min="2864" max="2864" width="4.42578125" style="153" customWidth="1"/>
    <col min="2865" max="2865" width="7.85546875" style="153" customWidth="1"/>
    <col min="2866" max="2866" width="3.42578125" style="153" customWidth="1"/>
    <col min="2867" max="3072" width="11.5703125" style="153"/>
    <col min="3073" max="3073" width="1.85546875" style="153" customWidth="1"/>
    <col min="3074" max="3077" width="4.5703125" style="153" customWidth="1"/>
    <col min="3078" max="3078" width="23.42578125" style="153" customWidth="1"/>
    <col min="3079" max="3079" width="13.42578125" style="153" customWidth="1"/>
    <col min="3080" max="3080" width="7" style="153" customWidth="1"/>
    <col min="3081" max="3081" width="8.5703125" style="153" customWidth="1"/>
    <col min="3082" max="3083" width="4.5703125" style="153" customWidth="1"/>
    <col min="3084" max="3084" width="7.5703125" style="153" customWidth="1"/>
    <col min="3085" max="3085" width="8" style="153" customWidth="1"/>
    <col min="3086" max="3088" width="4.5703125" style="153" customWidth="1"/>
    <col min="3089" max="3089" width="7.140625" style="153" customWidth="1"/>
    <col min="3090" max="3090" width="7.42578125" style="153" customWidth="1"/>
    <col min="3091" max="3091" width="7.85546875" style="153" customWidth="1"/>
    <col min="3092" max="3092" width="4.5703125" style="153" customWidth="1"/>
    <col min="3093" max="3093" width="3.140625" style="153" customWidth="1"/>
    <col min="3094" max="3094" width="7.42578125" style="153" customWidth="1"/>
    <col min="3095" max="3095" width="8.140625" style="153" customWidth="1"/>
    <col min="3096" max="3096" width="4.5703125" style="153" customWidth="1"/>
    <col min="3097" max="3097" width="10.5703125" style="153" customWidth="1"/>
    <col min="3098" max="3098" width="2.5703125" style="153" customWidth="1"/>
    <col min="3099" max="3100" width="8.42578125" style="153" customWidth="1"/>
    <col min="3101" max="3103" width="4.5703125" style="153" customWidth="1"/>
    <col min="3104" max="3104" width="7.140625" style="153" customWidth="1"/>
    <col min="3105" max="3105" width="8.5703125" style="153" customWidth="1"/>
    <col min="3106" max="3109" width="4.5703125" style="153" customWidth="1"/>
    <col min="3110" max="3111" width="11.5703125" style="153"/>
    <col min="3112" max="3112" width="7.42578125" style="153" customWidth="1"/>
    <col min="3113" max="3113" width="6.5703125" style="153" customWidth="1"/>
    <col min="3114" max="3114" width="8.140625" style="153" customWidth="1"/>
    <col min="3115" max="3115" width="9.140625" style="153" customWidth="1"/>
    <col min="3116" max="3116" width="11.5703125" style="153"/>
    <col min="3117" max="3117" width="4.42578125" style="153" customWidth="1"/>
    <col min="3118" max="3118" width="4.85546875" style="153" customWidth="1"/>
    <col min="3119" max="3119" width="3.5703125" style="153" customWidth="1"/>
    <col min="3120" max="3120" width="4.42578125" style="153" customWidth="1"/>
    <col min="3121" max="3121" width="7.85546875" style="153" customWidth="1"/>
    <col min="3122" max="3122" width="3.42578125" style="153" customWidth="1"/>
    <col min="3123" max="3328" width="11.5703125" style="153"/>
    <col min="3329" max="3329" width="1.85546875" style="153" customWidth="1"/>
    <col min="3330" max="3333" width="4.5703125" style="153" customWidth="1"/>
    <col min="3334" max="3334" width="23.42578125" style="153" customWidth="1"/>
    <col min="3335" max="3335" width="13.42578125" style="153" customWidth="1"/>
    <col min="3336" max="3336" width="7" style="153" customWidth="1"/>
    <col min="3337" max="3337" width="8.5703125" style="153" customWidth="1"/>
    <col min="3338" max="3339" width="4.5703125" style="153" customWidth="1"/>
    <col min="3340" max="3340" width="7.5703125" style="153" customWidth="1"/>
    <col min="3341" max="3341" width="8" style="153" customWidth="1"/>
    <col min="3342" max="3344" width="4.5703125" style="153" customWidth="1"/>
    <col min="3345" max="3345" width="7.140625" style="153" customWidth="1"/>
    <col min="3346" max="3346" width="7.42578125" style="153" customWidth="1"/>
    <col min="3347" max="3347" width="7.85546875" style="153" customWidth="1"/>
    <col min="3348" max="3348" width="4.5703125" style="153" customWidth="1"/>
    <col min="3349" max="3349" width="3.140625" style="153" customWidth="1"/>
    <col min="3350" max="3350" width="7.42578125" style="153" customWidth="1"/>
    <col min="3351" max="3351" width="8.140625" style="153" customWidth="1"/>
    <col min="3352" max="3352" width="4.5703125" style="153" customWidth="1"/>
    <col min="3353" max="3353" width="10.5703125" style="153" customWidth="1"/>
    <col min="3354" max="3354" width="2.5703125" style="153" customWidth="1"/>
    <col min="3355" max="3356" width="8.42578125" style="153" customWidth="1"/>
    <col min="3357" max="3359" width="4.5703125" style="153" customWidth="1"/>
    <col min="3360" max="3360" width="7.140625" style="153" customWidth="1"/>
    <col min="3361" max="3361" width="8.5703125" style="153" customWidth="1"/>
    <col min="3362" max="3365" width="4.5703125" style="153" customWidth="1"/>
    <col min="3366" max="3367" width="11.5703125" style="153"/>
    <col min="3368" max="3368" width="7.42578125" style="153" customWidth="1"/>
    <col min="3369" max="3369" width="6.5703125" style="153" customWidth="1"/>
    <col min="3370" max="3370" width="8.140625" style="153" customWidth="1"/>
    <col min="3371" max="3371" width="9.140625" style="153" customWidth="1"/>
    <col min="3372" max="3372" width="11.5703125" style="153"/>
    <col min="3373" max="3373" width="4.42578125" style="153" customWidth="1"/>
    <col min="3374" max="3374" width="4.85546875" style="153" customWidth="1"/>
    <col min="3375" max="3375" width="3.5703125" style="153" customWidth="1"/>
    <col min="3376" max="3376" width="4.42578125" style="153" customWidth="1"/>
    <col min="3377" max="3377" width="7.85546875" style="153" customWidth="1"/>
    <col min="3378" max="3378" width="3.42578125" style="153" customWidth="1"/>
    <col min="3379" max="3584" width="11.5703125" style="153"/>
    <col min="3585" max="3585" width="1.85546875" style="153" customWidth="1"/>
    <col min="3586" max="3589" width="4.5703125" style="153" customWidth="1"/>
    <col min="3590" max="3590" width="23.42578125" style="153" customWidth="1"/>
    <col min="3591" max="3591" width="13.42578125" style="153" customWidth="1"/>
    <col min="3592" max="3592" width="7" style="153" customWidth="1"/>
    <col min="3593" max="3593" width="8.5703125" style="153" customWidth="1"/>
    <col min="3594" max="3595" width="4.5703125" style="153" customWidth="1"/>
    <col min="3596" max="3596" width="7.5703125" style="153" customWidth="1"/>
    <col min="3597" max="3597" width="8" style="153" customWidth="1"/>
    <col min="3598" max="3600" width="4.5703125" style="153" customWidth="1"/>
    <col min="3601" max="3601" width="7.140625" style="153" customWidth="1"/>
    <col min="3602" max="3602" width="7.42578125" style="153" customWidth="1"/>
    <col min="3603" max="3603" width="7.85546875" style="153" customWidth="1"/>
    <col min="3604" max="3604" width="4.5703125" style="153" customWidth="1"/>
    <col min="3605" max="3605" width="3.140625" style="153" customWidth="1"/>
    <col min="3606" max="3606" width="7.42578125" style="153" customWidth="1"/>
    <col min="3607" max="3607" width="8.140625" style="153" customWidth="1"/>
    <col min="3608" max="3608" width="4.5703125" style="153" customWidth="1"/>
    <col min="3609" max="3609" width="10.5703125" style="153" customWidth="1"/>
    <col min="3610" max="3610" width="2.5703125" style="153" customWidth="1"/>
    <col min="3611" max="3612" width="8.42578125" style="153" customWidth="1"/>
    <col min="3613" max="3615" width="4.5703125" style="153" customWidth="1"/>
    <col min="3616" max="3616" width="7.140625" style="153" customWidth="1"/>
    <col min="3617" max="3617" width="8.5703125" style="153" customWidth="1"/>
    <col min="3618" max="3621" width="4.5703125" style="153" customWidth="1"/>
    <col min="3622" max="3623" width="11.5703125" style="153"/>
    <col min="3624" max="3624" width="7.42578125" style="153" customWidth="1"/>
    <col min="3625" max="3625" width="6.5703125" style="153" customWidth="1"/>
    <col min="3626" max="3626" width="8.140625" style="153" customWidth="1"/>
    <col min="3627" max="3627" width="9.140625" style="153" customWidth="1"/>
    <col min="3628" max="3628" width="11.5703125" style="153"/>
    <col min="3629" max="3629" width="4.42578125" style="153" customWidth="1"/>
    <col min="3630" max="3630" width="4.85546875" style="153" customWidth="1"/>
    <col min="3631" max="3631" width="3.5703125" style="153" customWidth="1"/>
    <col min="3632" max="3632" width="4.42578125" style="153" customWidth="1"/>
    <col min="3633" max="3633" width="7.85546875" style="153" customWidth="1"/>
    <col min="3634" max="3634" width="3.42578125" style="153" customWidth="1"/>
    <col min="3635" max="3840" width="11.5703125" style="153"/>
    <col min="3841" max="3841" width="1.85546875" style="153" customWidth="1"/>
    <col min="3842" max="3845" width="4.5703125" style="153" customWidth="1"/>
    <col min="3846" max="3846" width="23.42578125" style="153" customWidth="1"/>
    <col min="3847" max="3847" width="13.42578125" style="153" customWidth="1"/>
    <col min="3848" max="3848" width="7" style="153" customWidth="1"/>
    <col min="3849" max="3849" width="8.5703125" style="153" customWidth="1"/>
    <col min="3850" max="3851" width="4.5703125" style="153" customWidth="1"/>
    <col min="3852" max="3852" width="7.5703125" style="153" customWidth="1"/>
    <col min="3853" max="3853" width="8" style="153" customWidth="1"/>
    <col min="3854" max="3856" width="4.5703125" style="153" customWidth="1"/>
    <col min="3857" max="3857" width="7.140625" style="153" customWidth="1"/>
    <col min="3858" max="3858" width="7.42578125" style="153" customWidth="1"/>
    <col min="3859" max="3859" width="7.85546875" style="153" customWidth="1"/>
    <col min="3860" max="3860" width="4.5703125" style="153" customWidth="1"/>
    <col min="3861" max="3861" width="3.140625" style="153" customWidth="1"/>
    <col min="3862" max="3862" width="7.42578125" style="153" customWidth="1"/>
    <col min="3863" max="3863" width="8.140625" style="153" customWidth="1"/>
    <col min="3864" max="3864" width="4.5703125" style="153" customWidth="1"/>
    <col min="3865" max="3865" width="10.5703125" style="153" customWidth="1"/>
    <col min="3866" max="3866" width="2.5703125" style="153" customWidth="1"/>
    <col min="3867" max="3868" width="8.42578125" style="153" customWidth="1"/>
    <col min="3869" max="3871" width="4.5703125" style="153" customWidth="1"/>
    <col min="3872" max="3872" width="7.140625" style="153" customWidth="1"/>
    <col min="3873" max="3873" width="8.5703125" style="153" customWidth="1"/>
    <col min="3874" max="3877" width="4.5703125" style="153" customWidth="1"/>
    <col min="3878" max="3879" width="11.5703125" style="153"/>
    <col min="3880" max="3880" width="7.42578125" style="153" customWidth="1"/>
    <col min="3881" max="3881" width="6.5703125" style="153" customWidth="1"/>
    <col min="3882" max="3882" width="8.140625" style="153" customWidth="1"/>
    <col min="3883" max="3883" width="9.140625" style="153" customWidth="1"/>
    <col min="3884" max="3884" width="11.5703125" style="153"/>
    <col min="3885" max="3885" width="4.42578125" style="153" customWidth="1"/>
    <col min="3886" max="3886" width="4.85546875" style="153" customWidth="1"/>
    <col min="3887" max="3887" width="3.5703125" style="153" customWidth="1"/>
    <col min="3888" max="3888" width="4.42578125" style="153" customWidth="1"/>
    <col min="3889" max="3889" width="7.85546875" style="153" customWidth="1"/>
    <col min="3890" max="3890" width="3.42578125" style="153" customWidth="1"/>
    <col min="3891" max="4096" width="11.5703125" style="153"/>
    <col min="4097" max="4097" width="1.85546875" style="153" customWidth="1"/>
    <col min="4098" max="4101" width="4.5703125" style="153" customWidth="1"/>
    <col min="4102" max="4102" width="23.42578125" style="153" customWidth="1"/>
    <col min="4103" max="4103" width="13.42578125" style="153" customWidth="1"/>
    <col min="4104" max="4104" width="7" style="153" customWidth="1"/>
    <col min="4105" max="4105" width="8.5703125" style="153" customWidth="1"/>
    <col min="4106" max="4107" width="4.5703125" style="153" customWidth="1"/>
    <col min="4108" max="4108" width="7.5703125" style="153" customWidth="1"/>
    <col min="4109" max="4109" width="8" style="153" customWidth="1"/>
    <col min="4110" max="4112" width="4.5703125" style="153" customWidth="1"/>
    <col min="4113" max="4113" width="7.140625" style="153" customWidth="1"/>
    <col min="4114" max="4114" width="7.42578125" style="153" customWidth="1"/>
    <col min="4115" max="4115" width="7.85546875" style="153" customWidth="1"/>
    <col min="4116" max="4116" width="4.5703125" style="153" customWidth="1"/>
    <col min="4117" max="4117" width="3.140625" style="153" customWidth="1"/>
    <col min="4118" max="4118" width="7.42578125" style="153" customWidth="1"/>
    <col min="4119" max="4119" width="8.140625" style="153" customWidth="1"/>
    <col min="4120" max="4120" width="4.5703125" style="153" customWidth="1"/>
    <col min="4121" max="4121" width="10.5703125" style="153" customWidth="1"/>
    <col min="4122" max="4122" width="2.5703125" style="153" customWidth="1"/>
    <col min="4123" max="4124" width="8.42578125" style="153" customWidth="1"/>
    <col min="4125" max="4127" width="4.5703125" style="153" customWidth="1"/>
    <col min="4128" max="4128" width="7.140625" style="153" customWidth="1"/>
    <col min="4129" max="4129" width="8.5703125" style="153" customWidth="1"/>
    <col min="4130" max="4133" width="4.5703125" style="153" customWidth="1"/>
    <col min="4134" max="4135" width="11.5703125" style="153"/>
    <col min="4136" max="4136" width="7.42578125" style="153" customWidth="1"/>
    <col min="4137" max="4137" width="6.5703125" style="153" customWidth="1"/>
    <col min="4138" max="4138" width="8.140625" style="153" customWidth="1"/>
    <col min="4139" max="4139" width="9.140625" style="153" customWidth="1"/>
    <col min="4140" max="4140" width="11.5703125" style="153"/>
    <col min="4141" max="4141" width="4.42578125" style="153" customWidth="1"/>
    <col min="4142" max="4142" width="4.85546875" style="153" customWidth="1"/>
    <col min="4143" max="4143" width="3.5703125" style="153" customWidth="1"/>
    <col min="4144" max="4144" width="4.42578125" style="153" customWidth="1"/>
    <col min="4145" max="4145" width="7.85546875" style="153" customWidth="1"/>
    <col min="4146" max="4146" width="3.42578125" style="153" customWidth="1"/>
    <col min="4147" max="4352" width="11.5703125" style="153"/>
    <col min="4353" max="4353" width="1.85546875" style="153" customWidth="1"/>
    <col min="4354" max="4357" width="4.5703125" style="153" customWidth="1"/>
    <col min="4358" max="4358" width="23.42578125" style="153" customWidth="1"/>
    <col min="4359" max="4359" width="13.42578125" style="153" customWidth="1"/>
    <col min="4360" max="4360" width="7" style="153" customWidth="1"/>
    <col min="4361" max="4361" width="8.5703125" style="153" customWidth="1"/>
    <col min="4362" max="4363" width="4.5703125" style="153" customWidth="1"/>
    <col min="4364" max="4364" width="7.5703125" style="153" customWidth="1"/>
    <col min="4365" max="4365" width="8" style="153" customWidth="1"/>
    <col min="4366" max="4368" width="4.5703125" style="153" customWidth="1"/>
    <col min="4369" max="4369" width="7.140625" style="153" customWidth="1"/>
    <col min="4370" max="4370" width="7.42578125" style="153" customWidth="1"/>
    <col min="4371" max="4371" width="7.85546875" style="153" customWidth="1"/>
    <col min="4372" max="4372" width="4.5703125" style="153" customWidth="1"/>
    <col min="4373" max="4373" width="3.140625" style="153" customWidth="1"/>
    <col min="4374" max="4374" width="7.42578125" style="153" customWidth="1"/>
    <col min="4375" max="4375" width="8.140625" style="153" customWidth="1"/>
    <col min="4376" max="4376" width="4.5703125" style="153" customWidth="1"/>
    <col min="4377" max="4377" width="10.5703125" style="153" customWidth="1"/>
    <col min="4378" max="4378" width="2.5703125" style="153" customWidth="1"/>
    <col min="4379" max="4380" width="8.42578125" style="153" customWidth="1"/>
    <col min="4381" max="4383" width="4.5703125" style="153" customWidth="1"/>
    <col min="4384" max="4384" width="7.140625" style="153" customWidth="1"/>
    <col min="4385" max="4385" width="8.5703125" style="153" customWidth="1"/>
    <col min="4386" max="4389" width="4.5703125" style="153" customWidth="1"/>
    <col min="4390" max="4391" width="11.5703125" style="153"/>
    <col min="4392" max="4392" width="7.42578125" style="153" customWidth="1"/>
    <col min="4393" max="4393" width="6.5703125" style="153" customWidth="1"/>
    <col min="4394" max="4394" width="8.140625" style="153" customWidth="1"/>
    <col min="4395" max="4395" width="9.140625" style="153" customWidth="1"/>
    <col min="4396" max="4396" width="11.5703125" style="153"/>
    <col min="4397" max="4397" width="4.42578125" style="153" customWidth="1"/>
    <col min="4398" max="4398" width="4.85546875" style="153" customWidth="1"/>
    <col min="4399" max="4399" width="3.5703125" style="153" customWidth="1"/>
    <col min="4400" max="4400" width="4.42578125" style="153" customWidth="1"/>
    <col min="4401" max="4401" width="7.85546875" style="153" customWidth="1"/>
    <col min="4402" max="4402" width="3.42578125" style="153" customWidth="1"/>
    <col min="4403" max="4608" width="11.5703125" style="153"/>
    <col min="4609" max="4609" width="1.85546875" style="153" customWidth="1"/>
    <col min="4610" max="4613" width="4.5703125" style="153" customWidth="1"/>
    <col min="4614" max="4614" width="23.42578125" style="153" customWidth="1"/>
    <col min="4615" max="4615" width="13.42578125" style="153" customWidth="1"/>
    <col min="4616" max="4616" width="7" style="153" customWidth="1"/>
    <col min="4617" max="4617" width="8.5703125" style="153" customWidth="1"/>
    <col min="4618" max="4619" width="4.5703125" style="153" customWidth="1"/>
    <col min="4620" max="4620" width="7.5703125" style="153" customWidth="1"/>
    <col min="4621" max="4621" width="8" style="153" customWidth="1"/>
    <col min="4622" max="4624" width="4.5703125" style="153" customWidth="1"/>
    <col min="4625" max="4625" width="7.140625" style="153" customWidth="1"/>
    <col min="4626" max="4626" width="7.42578125" style="153" customWidth="1"/>
    <col min="4627" max="4627" width="7.85546875" style="153" customWidth="1"/>
    <col min="4628" max="4628" width="4.5703125" style="153" customWidth="1"/>
    <col min="4629" max="4629" width="3.140625" style="153" customWidth="1"/>
    <col min="4630" max="4630" width="7.42578125" style="153" customWidth="1"/>
    <col min="4631" max="4631" width="8.140625" style="153" customWidth="1"/>
    <col min="4632" max="4632" width="4.5703125" style="153" customWidth="1"/>
    <col min="4633" max="4633" width="10.5703125" style="153" customWidth="1"/>
    <col min="4634" max="4634" width="2.5703125" style="153" customWidth="1"/>
    <col min="4635" max="4636" width="8.42578125" style="153" customWidth="1"/>
    <col min="4637" max="4639" width="4.5703125" style="153" customWidth="1"/>
    <col min="4640" max="4640" width="7.140625" style="153" customWidth="1"/>
    <col min="4641" max="4641" width="8.5703125" style="153" customWidth="1"/>
    <col min="4642" max="4645" width="4.5703125" style="153" customWidth="1"/>
    <col min="4646" max="4647" width="11.5703125" style="153"/>
    <col min="4648" max="4648" width="7.42578125" style="153" customWidth="1"/>
    <col min="4649" max="4649" width="6.5703125" style="153" customWidth="1"/>
    <col min="4650" max="4650" width="8.140625" style="153" customWidth="1"/>
    <col min="4651" max="4651" width="9.140625" style="153" customWidth="1"/>
    <col min="4652" max="4652" width="11.5703125" style="153"/>
    <col min="4653" max="4653" width="4.42578125" style="153" customWidth="1"/>
    <col min="4654" max="4654" width="4.85546875" style="153" customWidth="1"/>
    <col min="4655" max="4655" width="3.5703125" style="153" customWidth="1"/>
    <col min="4656" max="4656" width="4.42578125" style="153" customWidth="1"/>
    <col min="4657" max="4657" width="7.85546875" style="153" customWidth="1"/>
    <col min="4658" max="4658" width="3.42578125" style="153" customWidth="1"/>
    <col min="4659" max="4864" width="11.5703125" style="153"/>
    <col min="4865" max="4865" width="1.85546875" style="153" customWidth="1"/>
    <col min="4866" max="4869" width="4.5703125" style="153" customWidth="1"/>
    <col min="4870" max="4870" width="23.42578125" style="153" customWidth="1"/>
    <col min="4871" max="4871" width="13.42578125" style="153" customWidth="1"/>
    <col min="4872" max="4872" width="7" style="153" customWidth="1"/>
    <col min="4873" max="4873" width="8.5703125" style="153" customWidth="1"/>
    <col min="4874" max="4875" width="4.5703125" style="153" customWidth="1"/>
    <col min="4876" max="4876" width="7.5703125" style="153" customWidth="1"/>
    <col min="4877" max="4877" width="8" style="153" customWidth="1"/>
    <col min="4878" max="4880" width="4.5703125" style="153" customWidth="1"/>
    <col min="4881" max="4881" width="7.140625" style="153" customWidth="1"/>
    <col min="4882" max="4882" width="7.42578125" style="153" customWidth="1"/>
    <col min="4883" max="4883" width="7.85546875" style="153" customWidth="1"/>
    <col min="4884" max="4884" width="4.5703125" style="153" customWidth="1"/>
    <col min="4885" max="4885" width="3.140625" style="153" customWidth="1"/>
    <col min="4886" max="4886" width="7.42578125" style="153" customWidth="1"/>
    <col min="4887" max="4887" width="8.140625" style="153" customWidth="1"/>
    <col min="4888" max="4888" width="4.5703125" style="153" customWidth="1"/>
    <col min="4889" max="4889" width="10.5703125" style="153" customWidth="1"/>
    <col min="4890" max="4890" width="2.5703125" style="153" customWidth="1"/>
    <col min="4891" max="4892" width="8.42578125" style="153" customWidth="1"/>
    <col min="4893" max="4895" width="4.5703125" style="153" customWidth="1"/>
    <col min="4896" max="4896" width="7.140625" style="153" customWidth="1"/>
    <col min="4897" max="4897" width="8.5703125" style="153" customWidth="1"/>
    <col min="4898" max="4901" width="4.5703125" style="153" customWidth="1"/>
    <col min="4902" max="4903" width="11.5703125" style="153"/>
    <col min="4904" max="4904" width="7.42578125" style="153" customWidth="1"/>
    <col min="4905" max="4905" width="6.5703125" style="153" customWidth="1"/>
    <col min="4906" max="4906" width="8.140625" style="153" customWidth="1"/>
    <col min="4907" max="4907" width="9.140625" style="153" customWidth="1"/>
    <col min="4908" max="4908" width="11.5703125" style="153"/>
    <col min="4909" max="4909" width="4.42578125" style="153" customWidth="1"/>
    <col min="4910" max="4910" width="4.85546875" style="153" customWidth="1"/>
    <col min="4911" max="4911" width="3.5703125" style="153" customWidth="1"/>
    <col min="4912" max="4912" width="4.42578125" style="153" customWidth="1"/>
    <col min="4913" max="4913" width="7.85546875" style="153" customWidth="1"/>
    <col min="4914" max="4914" width="3.42578125" style="153" customWidth="1"/>
    <col min="4915" max="5120" width="11.5703125" style="153"/>
    <col min="5121" max="5121" width="1.85546875" style="153" customWidth="1"/>
    <col min="5122" max="5125" width="4.5703125" style="153" customWidth="1"/>
    <col min="5126" max="5126" width="23.42578125" style="153" customWidth="1"/>
    <col min="5127" max="5127" width="13.42578125" style="153" customWidth="1"/>
    <col min="5128" max="5128" width="7" style="153" customWidth="1"/>
    <col min="5129" max="5129" width="8.5703125" style="153" customWidth="1"/>
    <col min="5130" max="5131" width="4.5703125" style="153" customWidth="1"/>
    <col min="5132" max="5132" width="7.5703125" style="153" customWidth="1"/>
    <col min="5133" max="5133" width="8" style="153" customWidth="1"/>
    <col min="5134" max="5136" width="4.5703125" style="153" customWidth="1"/>
    <col min="5137" max="5137" width="7.140625" style="153" customWidth="1"/>
    <col min="5138" max="5138" width="7.42578125" style="153" customWidth="1"/>
    <col min="5139" max="5139" width="7.85546875" style="153" customWidth="1"/>
    <col min="5140" max="5140" width="4.5703125" style="153" customWidth="1"/>
    <col min="5141" max="5141" width="3.140625" style="153" customWidth="1"/>
    <col min="5142" max="5142" width="7.42578125" style="153" customWidth="1"/>
    <col min="5143" max="5143" width="8.140625" style="153" customWidth="1"/>
    <col min="5144" max="5144" width="4.5703125" style="153" customWidth="1"/>
    <col min="5145" max="5145" width="10.5703125" style="153" customWidth="1"/>
    <col min="5146" max="5146" width="2.5703125" style="153" customWidth="1"/>
    <col min="5147" max="5148" width="8.42578125" style="153" customWidth="1"/>
    <col min="5149" max="5151" width="4.5703125" style="153" customWidth="1"/>
    <col min="5152" max="5152" width="7.140625" style="153" customWidth="1"/>
    <col min="5153" max="5153" width="8.5703125" style="153" customWidth="1"/>
    <col min="5154" max="5157" width="4.5703125" style="153" customWidth="1"/>
    <col min="5158" max="5159" width="11.5703125" style="153"/>
    <col min="5160" max="5160" width="7.42578125" style="153" customWidth="1"/>
    <col min="5161" max="5161" width="6.5703125" style="153" customWidth="1"/>
    <col min="5162" max="5162" width="8.140625" style="153" customWidth="1"/>
    <col min="5163" max="5163" width="9.140625" style="153" customWidth="1"/>
    <col min="5164" max="5164" width="11.5703125" style="153"/>
    <col min="5165" max="5165" width="4.42578125" style="153" customWidth="1"/>
    <col min="5166" max="5166" width="4.85546875" style="153" customWidth="1"/>
    <col min="5167" max="5167" width="3.5703125" style="153" customWidth="1"/>
    <col min="5168" max="5168" width="4.42578125" style="153" customWidth="1"/>
    <col min="5169" max="5169" width="7.85546875" style="153" customWidth="1"/>
    <col min="5170" max="5170" width="3.42578125" style="153" customWidth="1"/>
    <col min="5171" max="5376" width="11.5703125" style="153"/>
    <col min="5377" max="5377" width="1.85546875" style="153" customWidth="1"/>
    <col min="5378" max="5381" width="4.5703125" style="153" customWidth="1"/>
    <col min="5382" max="5382" width="23.42578125" style="153" customWidth="1"/>
    <col min="5383" max="5383" width="13.42578125" style="153" customWidth="1"/>
    <col min="5384" max="5384" width="7" style="153" customWidth="1"/>
    <col min="5385" max="5385" width="8.5703125" style="153" customWidth="1"/>
    <col min="5386" max="5387" width="4.5703125" style="153" customWidth="1"/>
    <col min="5388" max="5388" width="7.5703125" style="153" customWidth="1"/>
    <col min="5389" max="5389" width="8" style="153" customWidth="1"/>
    <col min="5390" max="5392" width="4.5703125" style="153" customWidth="1"/>
    <col min="5393" max="5393" width="7.140625" style="153" customWidth="1"/>
    <col min="5394" max="5394" width="7.42578125" style="153" customWidth="1"/>
    <col min="5395" max="5395" width="7.85546875" style="153" customWidth="1"/>
    <col min="5396" max="5396" width="4.5703125" style="153" customWidth="1"/>
    <col min="5397" max="5397" width="3.140625" style="153" customWidth="1"/>
    <col min="5398" max="5398" width="7.42578125" style="153" customWidth="1"/>
    <col min="5399" max="5399" width="8.140625" style="153" customWidth="1"/>
    <col min="5400" max="5400" width="4.5703125" style="153" customWidth="1"/>
    <col min="5401" max="5401" width="10.5703125" style="153" customWidth="1"/>
    <col min="5402" max="5402" width="2.5703125" style="153" customWidth="1"/>
    <col min="5403" max="5404" width="8.42578125" style="153" customWidth="1"/>
    <col min="5405" max="5407" width="4.5703125" style="153" customWidth="1"/>
    <col min="5408" max="5408" width="7.140625" style="153" customWidth="1"/>
    <col min="5409" max="5409" width="8.5703125" style="153" customWidth="1"/>
    <col min="5410" max="5413" width="4.5703125" style="153" customWidth="1"/>
    <col min="5414" max="5415" width="11.5703125" style="153"/>
    <col min="5416" max="5416" width="7.42578125" style="153" customWidth="1"/>
    <col min="5417" max="5417" width="6.5703125" style="153" customWidth="1"/>
    <col min="5418" max="5418" width="8.140625" style="153" customWidth="1"/>
    <col min="5419" max="5419" width="9.140625" style="153" customWidth="1"/>
    <col min="5420" max="5420" width="11.5703125" style="153"/>
    <col min="5421" max="5421" width="4.42578125" style="153" customWidth="1"/>
    <col min="5422" max="5422" width="4.85546875" style="153" customWidth="1"/>
    <col min="5423" max="5423" width="3.5703125" style="153" customWidth="1"/>
    <col min="5424" max="5424" width="4.42578125" style="153" customWidth="1"/>
    <col min="5425" max="5425" width="7.85546875" style="153" customWidth="1"/>
    <col min="5426" max="5426" width="3.42578125" style="153" customWidth="1"/>
    <col min="5427" max="5632" width="11.5703125" style="153"/>
    <col min="5633" max="5633" width="1.85546875" style="153" customWidth="1"/>
    <col min="5634" max="5637" width="4.5703125" style="153" customWidth="1"/>
    <col min="5638" max="5638" width="23.42578125" style="153" customWidth="1"/>
    <col min="5639" max="5639" width="13.42578125" style="153" customWidth="1"/>
    <col min="5640" max="5640" width="7" style="153" customWidth="1"/>
    <col min="5641" max="5641" width="8.5703125" style="153" customWidth="1"/>
    <col min="5642" max="5643" width="4.5703125" style="153" customWidth="1"/>
    <col min="5644" max="5644" width="7.5703125" style="153" customWidth="1"/>
    <col min="5645" max="5645" width="8" style="153" customWidth="1"/>
    <col min="5646" max="5648" width="4.5703125" style="153" customWidth="1"/>
    <col min="5649" max="5649" width="7.140625" style="153" customWidth="1"/>
    <col min="5650" max="5650" width="7.42578125" style="153" customWidth="1"/>
    <col min="5651" max="5651" width="7.85546875" style="153" customWidth="1"/>
    <col min="5652" max="5652" width="4.5703125" style="153" customWidth="1"/>
    <col min="5653" max="5653" width="3.140625" style="153" customWidth="1"/>
    <col min="5654" max="5654" width="7.42578125" style="153" customWidth="1"/>
    <col min="5655" max="5655" width="8.140625" style="153" customWidth="1"/>
    <col min="5656" max="5656" width="4.5703125" style="153" customWidth="1"/>
    <col min="5657" max="5657" width="10.5703125" style="153" customWidth="1"/>
    <col min="5658" max="5658" width="2.5703125" style="153" customWidth="1"/>
    <col min="5659" max="5660" width="8.42578125" style="153" customWidth="1"/>
    <col min="5661" max="5663" width="4.5703125" style="153" customWidth="1"/>
    <col min="5664" max="5664" width="7.140625" style="153" customWidth="1"/>
    <col min="5665" max="5665" width="8.5703125" style="153" customWidth="1"/>
    <col min="5666" max="5669" width="4.5703125" style="153" customWidth="1"/>
    <col min="5670" max="5671" width="11.5703125" style="153"/>
    <col min="5672" max="5672" width="7.42578125" style="153" customWidth="1"/>
    <col min="5673" max="5673" width="6.5703125" style="153" customWidth="1"/>
    <col min="5674" max="5674" width="8.140625" style="153" customWidth="1"/>
    <col min="5675" max="5675" width="9.140625" style="153" customWidth="1"/>
    <col min="5676" max="5676" width="11.5703125" style="153"/>
    <col min="5677" max="5677" width="4.42578125" style="153" customWidth="1"/>
    <col min="5678" max="5678" width="4.85546875" style="153" customWidth="1"/>
    <col min="5679" max="5679" width="3.5703125" style="153" customWidth="1"/>
    <col min="5680" max="5680" width="4.42578125" style="153" customWidth="1"/>
    <col min="5681" max="5681" width="7.85546875" style="153" customWidth="1"/>
    <col min="5682" max="5682" width="3.42578125" style="153" customWidth="1"/>
    <col min="5683" max="5888" width="11.5703125" style="153"/>
    <col min="5889" max="5889" width="1.85546875" style="153" customWidth="1"/>
    <col min="5890" max="5893" width="4.5703125" style="153" customWidth="1"/>
    <col min="5894" max="5894" width="23.42578125" style="153" customWidth="1"/>
    <col min="5895" max="5895" width="13.42578125" style="153" customWidth="1"/>
    <col min="5896" max="5896" width="7" style="153" customWidth="1"/>
    <col min="5897" max="5897" width="8.5703125" style="153" customWidth="1"/>
    <col min="5898" max="5899" width="4.5703125" style="153" customWidth="1"/>
    <col min="5900" max="5900" width="7.5703125" style="153" customWidth="1"/>
    <col min="5901" max="5901" width="8" style="153" customWidth="1"/>
    <col min="5902" max="5904" width="4.5703125" style="153" customWidth="1"/>
    <col min="5905" max="5905" width="7.140625" style="153" customWidth="1"/>
    <col min="5906" max="5906" width="7.42578125" style="153" customWidth="1"/>
    <col min="5907" max="5907" width="7.85546875" style="153" customWidth="1"/>
    <col min="5908" max="5908" width="4.5703125" style="153" customWidth="1"/>
    <col min="5909" max="5909" width="3.140625" style="153" customWidth="1"/>
    <col min="5910" max="5910" width="7.42578125" style="153" customWidth="1"/>
    <col min="5911" max="5911" width="8.140625" style="153" customWidth="1"/>
    <col min="5912" max="5912" width="4.5703125" style="153" customWidth="1"/>
    <col min="5913" max="5913" width="10.5703125" style="153" customWidth="1"/>
    <col min="5914" max="5914" width="2.5703125" style="153" customWidth="1"/>
    <col min="5915" max="5916" width="8.42578125" style="153" customWidth="1"/>
    <col min="5917" max="5919" width="4.5703125" style="153" customWidth="1"/>
    <col min="5920" max="5920" width="7.140625" style="153" customWidth="1"/>
    <col min="5921" max="5921" width="8.5703125" style="153" customWidth="1"/>
    <col min="5922" max="5925" width="4.5703125" style="153" customWidth="1"/>
    <col min="5926" max="5927" width="11.5703125" style="153"/>
    <col min="5928" max="5928" width="7.42578125" style="153" customWidth="1"/>
    <col min="5929" max="5929" width="6.5703125" style="153" customWidth="1"/>
    <col min="5930" max="5930" width="8.140625" style="153" customWidth="1"/>
    <col min="5931" max="5931" width="9.140625" style="153" customWidth="1"/>
    <col min="5932" max="5932" width="11.5703125" style="153"/>
    <col min="5933" max="5933" width="4.42578125" style="153" customWidth="1"/>
    <col min="5934" max="5934" width="4.85546875" style="153" customWidth="1"/>
    <col min="5935" max="5935" width="3.5703125" style="153" customWidth="1"/>
    <col min="5936" max="5936" width="4.42578125" style="153" customWidth="1"/>
    <col min="5937" max="5937" width="7.85546875" style="153" customWidth="1"/>
    <col min="5938" max="5938" width="3.42578125" style="153" customWidth="1"/>
    <col min="5939" max="6144" width="11.5703125" style="153"/>
    <col min="6145" max="6145" width="1.85546875" style="153" customWidth="1"/>
    <col min="6146" max="6149" width="4.5703125" style="153" customWidth="1"/>
    <col min="6150" max="6150" width="23.42578125" style="153" customWidth="1"/>
    <col min="6151" max="6151" width="13.42578125" style="153" customWidth="1"/>
    <col min="6152" max="6152" width="7" style="153" customWidth="1"/>
    <col min="6153" max="6153" width="8.5703125" style="153" customWidth="1"/>
    <col min="6154" max="6155" width="4.5703125" style="153" customWidth="1"/>
    <col min="6156" max="6156" width="7.5703125" style="153" customWidth="1"/>
    <col min="6157" max="6157" width="8" style="153" customWidth="1"/>
    <col min="6158" max="6160" width="4.5703125" style="153" customWidth="1"/>
    <col min="6161" max="6161" width="7.140625" style="153" customWidth="1"/>
    <col min="6162" max="6162" width="7.42578125" style="153" customWidth="1"/>
    <col min="6163" max="6163" width="7.85546875" style="153" customWidth="1"/>
    <col min="6164" max="6164" width="4.5703125" style="153" customWidth="1"/>
    <col min="6165" max="6165" width="3.140625" style="153" customWidth="1"/>
    <col min="6166" max="6166" width="7.42578125" style="153" customWidth="1"/>
    <col min="6167" max="6167" width="8.140625" style="153" customWidth="1"/>
    <col min="6168" max="6168" width="4.5703125" style="153" customWidth="1"/>
    <col min="6169" max="6169" width="10.5703125" style="153" customWidth="1"/>
    <col min="6170" max="6170" width="2.5703125" style="153" customWidth="1"/>
    <col min="6171" max="6172" width="8.42578125" style="153" customWidth="1"/>
    <col min="6173" max="6175" width="4.5703125" style="153" customWidth="1"/>
    <col min="6176" max="6176" width="7.140625" style="153" customWidth="1"/>
    <col min="6177" max="6177" width="8.5703125" style="153" customWidth="1"/>
    <col min="6178" max="6181" width="4.5703125" style="153" customWidth="1"/>
    <col min="6182" max="6183" width="11.5703125" style="153"/>
    <col min="6184" max="6184" width="7.42578125" style="153" customWidth="1"/>
    <col min="6185" max="6185" width="6.5703125" style="153" customWidth="1"/>
    <col min="6186" max="6186" width="8.140625" style="153" customWidth="1"/>
    <col min="6187" max="6187" width="9.140625" style="153" customWidth="1"/>
    <col min="6188" max="6188" width="11.5703125" style="153"/>
    <col min="6189" max="6189" width="4.42578125" style="153" customWidth="1"/>
    <col min="6190" max="6190" width="4.85546875" style="153" customWidth="1"/>
    <col min="6191" max="6191" width="3.5703125" style="153" customWidth="1"/>
    <col min="6192" max="6192" width="4.42578125" style="153" customWidth="1"/>
    <col min="6193" max="6193" width="7.85546875" style="153" customWidth="1"/>
    <col min="6194" max="6194" width="3.42578125" style="153" customWidth="1"/>
    <col min="6195" max="6400" width="11.5703125" style="153"/>
    <col min="6401" max="6401" width="1.85546875" style="153" customWidth="1"/>
    <col min="6402" max="6405" width="4.5703125" style="153" customWidth="1"/>
    <col min="6406" max="6406" width="23.42578125" style="153" customWidth="1"/>
    <col min="6407" max="6407" width="13.42578125" style="153" customWidth="1"/>
    <col min="6408" max="6408" width="7" style="153" customWidth="1"/>
    <col min="6409" max="6409" width="8.5703125" style="153" customWidth="1"/>
    <col min="6410" max="6411" width="4.5703125" style="153" customWidth="1"/>
    <col min="6412" max="6412" width="7.5703125" style="153" customWidth="1"/>
    <col min="6413" max="6413" width="8" style="153" customWidth="1"/>
    <col min="6414" max="6416" width="4.5703125" style="153" customWidth="1"/>
    <col min="6417" max="6417" width="7.140625" style="153" customWidth="1"/>
    <col min="6418" max="6418" width="7.42578125" style="153" customWidth="1"/>
    <col min="6419" max="6419" width="7.85546875" style="153" customWidth="1"/>
    <col min="6420" max="6420" width="4.5703125" style="153" customWidth="1"/>
    <col min="6421" max="6421" width="3.140625" style="153" customWidth="1"/>
    <col min="6422" max="6422" width="7.42578125" style="153" customWidth="1"/>
    <col min="6423" max="6423" width="8.140625" style="153" customWidth="1"/>
    <col min="6424" max="6424" width="4.5703125" style="153" customWidth="1"/>
    <col min="6425" max="6425" width="10.5703125" style="153" customWidth="1"/>
    <col min="6426" max="6426" width="2.5703125" style="153" customWidth="1"/>
    <col min="6427" max="6428" width="8.42578125" style="153" customWidth="1"/>
    <col min="6429" max="6431" width="4.5703125" style="153" customWidth="1"/>
    <col min="6432" max="6432" width="7.140625" style="153" customWidth="1"/>
    <col min="6433" max="6433" width="8.5703125" style="153" customWidth="1"/>
    <col min="6434" max="6437" width="4.5703125" style="153" customWidth="1"/>
    <col min="6438" max="6439" width="11.5703125" style="153"/>
    <col min="6440" max="6440" width="7.42578125" style="153" customWidth="1"/>
    <col min="6441" max="6441" width="6.5703125" style="153" customWidth="1"/>
    <col min="6442" max="6442" width="8.140625" style="153" customWidth="1"/>
    <col min="6443" max="6443" width="9.140625" style="153" customWidth="1"/>
    <col min="6444" max="6444" width="11.5703125" style="153"/>
    <col min="6445" max="6445" width="4.42578125" style="153" customWidth="1"/>
    <col min="6446" max="6446" width="4.85546875" style="153" customWidth="1"/>
    <col min="6447" max="6447" width="3.5703125" style="153" customWidth="1"/>
    <col min="6448" max="6448" width="4.42578125" style="153" customWidth="1"/>
    <col min="6449" max="6449" width="7.85546875" style="153" customWidth="1"/>
    <col min="6450" max="6450" width="3.42578125" style="153" customWidth="1"/>
    <col min="6451" max="6656" width="11.5703125" style="153"/>
    <col min="6657" max="6657" width="1.85546875" style="153" customWidth="1"/>
    <col min="6658" max="6661" width="4.5703125" style="153" customWidth="1"/>
    <col min="6662" max="6662" width="23.42578125" style="153" customWidth="1"/>
    <col min="6663" max="6663" width="13.42578125" style="153" customWidth="1"/>
    <col min="6664" max="6664" width="7" style="153" customWidth="1"/>
    <col min="6665" max="6665" width="8.5703125" style="153" customWidth="1"/>
    <col min="6666" max="6667" width="4.5703125" style="153" customWidth="1"/>
    <col min="6668" max="6668" width="7.5703125" style="153" customWidth="1"/>
    <col min="6669" max="6669" width="8" style="153" customWidth="1"/>
    <col min="6670" max="6672" width="4.5703125" style="153" customWidth="1"/>
    <col min="6673" max="6673" width="7.140625" style="153" customWidth="1"/>
    <col min="6674" max="6674" width="7.42578125" style="153" customWidth="1"/>
    <col min="6675" max="6675" width="7.85546875" style="153" customWidth="1"/>
    <col min="6676" max="6676" width="4.5703125" style="153" customWidth="1"/>
    <col min="6677" max="6677" width="3.140625" style="153" customWidth="1"/>
    <col min="6678" max="6678" width="7.42578125" style="153" customWidth="1"/>
    <col min="6679" max="6679" width="8.140625" style="153" customWidth="1"/>
    <col min="6680" max="6680" width="4.5703125" style="153" customWidth="1"/>
    <col min="6681" max="6681" width="10.5703125" style="153" customWidth="1"/>
    <col min="6682" max="6682" width="2.5703125" style="153" customWidth="1"/>
    <col min="6683" max="6684" width="8.42578125" style="153" customWidth="1"/>
    <col min="6685" max="6687" width="4.5703125" style="153" customWidth="1"/>
    <col min="6688" max="6688" width="7.140625" style="153" customWidth="1"/>
    <col min="6689" max="6689" width="8.5703125" style="153" customWidth="1"/>
    <col min="6690" max="6693" width="4.5703125" style="153" customWidth="1"/>
    <col min="6694" max="6695" width="11.5703125" style="153"/>
    <col min="6696" max="6696" width="7.42578125" style="153" customWidth="1"/>
    <col min="6697" max="6697" width="6.5703125" style="153" customWidth="1"/>
    <col min="6698" max="6698" width="8.140625" style="153" customWidth="1"/>
    <col min="6699" max="6699" width="9.140625" style="153" customWidth="1"/>
    <col min="6700" max="6700" width="11.5703125" style="153"/>
    <col min="6701" max="6701" width="4.42578125" style="153" customWidth="1"/>
    <col min="6702" max="6702" width="4.85546875" style="153" customWidth="1"/>
    <col min="6703" max="6703" width="3.5703125" style="153" customWidth="1"/>
    <col min="6704" max="6704" width="4.42578125" style="153" customWidth="1"/>
    <col min="6705" max="6705" width="7.85546875" style="153" customWidth="1"/>
    <col min="6706" max="6706" width="3.42578125" style="153" customWidth="1"/>
    <col min="6707" max="6912" width="11.5703125" style="153"/>
    <col min="6913" max="6913" width="1.85546875" style="153" customWidth="1"/>
    <col min="6914" max="6917" width="4.5703125" style="153" customWidth="1"/>
    <col min="6918" max="6918" width="23.42578125" style="153" customWidth="1"/>
    <col min="6919" max="6919" width="13.42578125" style="153" customWidth="1"/>
    <col min="6920" max="6920" width="7" style="153" customWidth="1"/>
    <col min="6921" max="6921" width="8.5703125" style="153" customWidth="1"/>
    <col min="6922" max="6923" width="4.5703125" style="153" customWidth="1"/>
    <col min="6924" max="6924" width="7.5703125" style="153" customWidth="1"/>
    <col min="6925" max="6925" width="8" style="153" customWidth="1"/>
    <col min="6926" max="6928" width="4.5703125" style="153" customWidth="1"/>
    <col min="6929" max="6929" width="7.140625" style="153" customWidth="1"/>
    <col min="6930" max="6930" width="7.42578125" style="153" customWidth="1"/>
    <col min="6931" max="6931" width="7.85546875" style="153" customWidth="1"/>
    <col min="6932" max="6932" width="4.5703125" style="153" customWidth="1"/>
    <col min="6933" max="6933" width="3.140625" style="153" customWidth="1"/>
    <col min="6934" max="6934" width="7.42578125" style="153" customWidth="1"/>
    <col min="6935" max="6935" width="8.140625" style="153" customWidth="1"/>
    <col min="6936" max="6936" width="4.5703125" style="153" customWidth="1"/>
    <col min="6937" max="6937" width="10.5703125" style="153" customWidth="1"/>
    <col min="6938" max="6938" width="2.5703125" style="153" customWidth="1"/>
    <col min="6939" max="6940" width="8.42578125" style="153" customWidth="1"/>
    <col min="6941" max="6943" width="4.5703125" style="153" customWidth="1"/>
    <col min="6944" max="6944" width="7.140625" style="153" customWidth="1"/>
    <col min="6945" max="6945" width="8.5703125" style="153" customWidth="1"/>
    <col min="6946" max="6949" width="4.5703125" style="153" customWidth="1"/>
    <col min="6950" max="6951" width="11.5703125" style="153"/>
    <col min="6952" max="6952" width="7.42578125" style="153" customWidth="1"/>
    <col min="6953" max="6953" width="6.5703125" style="153" customWidth="1"/>
    <col min="6954" max="6954" width="8.140625" style="153" customWidth="1"/>
    <col min="6955" max="6955" width="9.140625" style="153" customWidth="1"/>
    <col min="6956" max="6956" width="11.5703125" style="153"/>
    <col min="6957" max="6957" width="4.42578125" style="153" customWidth="1"/>
    <col min="6958" max="6958" width="4.85546875" style="153" customWidth="1"/>
    <col min="6959" max="6959" width="3.5703125" style="153" customWidth="1"/>
    <col min="6960" max="6960" width="4.42578125" style="153" customWidth="1"/>
    <col min="6961" max="6961" width="7.85546875" style="153" customWidth="1"/>
    <col min="6962" max="6962" width="3.42578125" style="153" customWidth="1"/>
    <col min="6963" max="7168" width="11.5703125" style="153"/>
    <col min="7169" max="7169" width="1.85546875" style="153" customWidth="1"/>
    <col min="7170" max="7173" width="4.5703125" style="153" customWidth="1"/>
    <col min="7174" max="7174" width="23.42578125" style="153" customWidth="1"/>
    <col min="7175" max="7175" width="13.42578125" style="153" customWidth="1"/>
    <col min="7176" max="7176" width="7" style="153" customWidth="1"/>
    <col min="7177" max="7177" width="8.5703125" style="153" customWidth="1"/>
    <col min="7178" max="7179" width="4.5703125" style="153" customWidth="1"/>
    <col min="7180" max="7180" width="7.5703125" style="153" customWidth="1"/>
    <col min="7181" max="7181" width="8" style="153" customWidth="1"/>
    <col min="7182" max="7184" width="4.5703125" style="153" customWidth="1"/>
    <col min="7185" max="7185" width="7.140625" style="153" customWidth="1"/>
    <col min="7186" max="7186" width="7.42578125" style="153" customWidth="1"/>
    <col min="7187" max="7187" width="7.85546875" style="153" customWidth="1"/>
    <col min="7188" max="7188" width="4.5703125" style="153" customWidth="1"/>
    <col min="7189" max="7189" width="3.140625" style="153" customWidth="1"/>
    <col min="7190" max="7190" width="7.42578125" style="153" customWidth="1"/>
    <col min="7191" max="7191" width="8.140625" style="153" customWidth="1"/>
    <col min="7192" max="7192" width="4.5703125" style="153" customWidth="1"/>
    <col min="7193" max="7193" width="10.5703125" style="153" customWidth="1"/>
    <col min="7194" max="7194" width="2.5703125" style="153" customWidth="1"/>
    <col min="7195" max="7196" width="8.42578125" style="153" customWidth="1"/>
    <col min="7197" max="7199" width="4.5703125" style="153" customWidth="1"/>
    <col min="7200" max="7200" width="7.140625" style="153" customWidth="1"/>
    <col min="7201" max="7201" width="8.5703125" style="153" customWidth="1"/>
    <col min="7202" max="7205" width="4.5703125" style="153" customWidth="1"/>
    <col min="7206" max="7207" width="11.5703125" style="153"/>
    <col min="7208" max="7208" width="7.42578125" style="153" customWidth="1"/>
    <col min="7209" max="7209" width="6.5703125" style="153" customWidth="1"/>
    <col min="7210" max="7210" width="8.140625" style="153" customWidth="1"/>
    <col min="7211" max="7211" width="9.140625" style="153" customWidth="1"/>
    <col min="7212" max="7212" width="11.5703125" style="153"/>
    <col min="7213" max="7213" width="4.42578125" style="153" customWidth="1"/>
    <col min="7214" max="7214" width="4.85546875" style="153" customWidth="1"/>
    <col min="7215" max="7215" width="3.5703125" style="153" customWidth="1"/>
    <col min="7216" max="7216" width="4.42578125" style="153" customWidth="1"/>
    <col min="7217" max="7217" width="7.85546875" style="153" customWidth="1"/>
    <col min="7218" max="7218" width="3.42578125" style="153" customWidth="1"/>
    <col min="7219" max="7424" width="11.5703125" style="153"/>
    <col min="7425" max="7425" width="1.85546875" style="153" customWidth="1"/>
    <col min="7426" max="7429" width="4.5703125" style="153" customWidth="1"/>
    <col min="7430" max="7430" width="23.42578125" style="153" customWidth="1"/>
    <col min="7431" max="7431" width="13.42578125" style="153" customWidth="1"/>
    <col min="7432" max="7432" width="7" style="153" customWidth="1"/>
    <col min="7433" max="7433" width="8.5703125" style="153" customWidth="1"/>
    <col min="7434" max="7435" width="4.5703125" style="153" customWidth="1"/>
    <col min="7436" max="7436" width="7.5703125" style="153" customWidth="1"/>
    <col min="7437" max="7437" width="8" style="153" customWidth="1"/>
    <col min="7438" max="7440" width="4.5703125" style="153" customWidth="1"/>
    <col min="7441" max="7441" width="7.140625" style="153" customWidth="1"/>
    <col min="7442" max="7442" width="7.42578125" style="153" customWidth="1"/>
    <col min="7443" max="7443" width="7.85546875" style="153" customWidth="1"/>
    <col min="7444" max="7444" width="4.5703125" style="153" customWidth="1"/>
    <col min="7445" max="7445" width="3.140625" style="153" customWidth="1"/>
    <col min="7446" max="7446" width="7.42578125" style="153" customWidth="1"/>
    <col min="7447" max="7447" width="8.140625" style="153" customWidth="1"/>
    <col min="7448" max="7448" width="4.5703125" style="153" customWidth="1"/>
    <col min="7449" max="7449" width="10.5703125" style="153" customWidth="1"/>
    <col min="7450" max="7450" width="2.5703125" style="153" customWidth="1"/>
    <col min="7451" max="7452" width="8.42578125" style="153" customWidth="1"/>
    <col min="7453" max="7455" width="4.5703125" style="153" customWidth="1"/>
    <col min="7456" max="7456" width="7.140625" style="153" customWidth="1"/>
    <col min="7457" max="7457" width="8.5703125" style="153" customWidth="1"/>
    <col min="7458" max="7461" width="4.5703125" style="153" customWidth="1"/>
    <col min="7462" max="7463" width="11.5703125" style="153"/>
    <col min="7464" max="7464" width="7.42578125" style="153" customWidth="1"/>
    <col min="7465" max="7465" width="6.5703125" style="153" customWidth="1"/>
    <col min="7466" max="7466" width="8.140625" style="153" customWidth="1"/>
    <col min="7467" max="7467" width="9.140625" style="153" customWidth="1"/>
    <col min="7468" max="7468" width="11.5703125" style="153"/>
    <col min="7469" max="7469" width="4.42578125" style="153" customWidth="1"/>
    <col min="7470" max="7470" width="4.85546875" style="153" customWidth="1"/>
    <col min="7471" max="7471" width="3.5703125" style="153" customWidth="1"/>
    <col min="7472" max="7472" width="4.42578125" style="153" customWidth="1"/>
    <col min="7473" max="7473" width="7.85546875" style="153" customWidth="1"/>
    <col min="7474" max="7474" width="3.42578125" style="153" customWidth="1"/>
    <col min="7475" max="7680" width="11.5703125" style="153"/>
    <col min="7681" max="7681" width="1.85546875" style="153" customWidth="1"/>
    <col min="7682" max="7685" width="4.5703125" style="153" customWidth="1"/>
    <col min="7686" max="7686" width="23.42578125" style="153" customWidth="1"/>
    <col min="7687" max="7687" width="13.42578125" style="153" customWidth="1"/>
    <col min="7688" max="7688" width="7" style="153" customWidth="1"/>
    <col min="7689" max="7689" width="8.5703125" style="153" customWidth="1"/>
    <col min="7690" max="7691" width="4.5703125" style="153" customWidth="1"/>
    <col min="7692" max="7692" width="7.5703125" style="153" customWidth="1"/>
    <col min="7693" max="7693" width="8" style="153" customWidth="1"/>
    <col min="7694" max="7696" width="4.5703125" style="153" customWidth="1"/>
    <col min="7697" max="7697" width="7.140625" style="153" customWidth="1"/>
    <col min="7698" max="7698" width="7.42578125" style="153" customWidth="1"/>
    <col min="7699" max="7699" width="7.85546875" style="153" customWidth="1"/>
    <col min="7700" max="7700" width="4.5703125" style="153" customWidth="1"/>
    <col min="7701" max="7701" width="3.140625" style="153" customWidth="1"/>
    <col min="7702" max="7702" width="7.42578125" style="153" customWidth="1"/>
    <col min="7703" max="7703" width="8.140625" style="153" customWidth="1"/>
    <col min="7704" max="7704" width="4.5703125" style="153" customWidth="1"/>
    <col min="7705" max="7705" width="10.5703125" style="153" customWidth="1"/>
    <col min="7706" max="7706" width="2.5703125" style="153" customWidth="1"/>
    <col min="7707" max="7708" width="8.42578125" style="153" customWidth="1"/>
    <col min="7709" max="7711" width="4.5703125" style="153" customWidth="1"/>
    <col min="7712" max="7712" width="7.140625" style="153" customWidth="1"/>
    <col min="7713" max="7713" width="8.5703125" style="153" customWidth="1"/>
    <col min="7714" max="7717" width="4.5703125" style="153" customWidth="1"/>
    <col min="7718" max="7719" width="11.5703125" style="153"/>
    <col min="7720" max="7720" width="7.42578125" style="153" customWidth="1"/>
    <col min="7721" max="7721" width="6.5703125" style="153" customWidth="1"/>
    <col min="7722" max="7722" width="8.140625" style="153" customWidth="1"/>
    <col min="7723" max="7723" width="9.140625" style="153" customWidth="1"/>
    <col min="7724" max="7724" width="11.5703125" style="153"/>
    <col min="7725" max="7725" width="4.42578125" style="153" customWidth="1"/>
    <col min="7726" max="7726" width="4.85546875" style="153" customWidth="1"/>
    <col min="7727" max="7727" width="3.5703125" style="153" customWidth="1"/>
    <col min="7728" max="7728" width="4.42578125" style="153" customWidth="1"/>
    <col min="7729" max="7729" width="7.85546875" style="153" customWidth="1"/>
    <col min="7730" max="7730" width="3.42578125" style="153" customWidth="1"/>
    <col min="7731" max="7936" width="11.5703125" style="153"/>
    <col min="7937" max="7937" width="1.85546875" style="153" customWidth="1"/>
    <col min="7938" max="7941" width="4.5703125" style="153" customWidth="1"/>
    <col min="7942" max="7942" width="23.42578125" style="153" customWidth="1"/>
    <col min="7943" max="7943" width="13.42578125" style="153" customWidth="1"/>
    <col min="7944" max="7944" width="7" style="153" customWidth="1"/>
    <col min="7945" max="7945" width="8.5703125" style="153" customWidth="1"/>
    <col min="7946" max="7947" width="4.5703125" style="153" customWidth="1"/>
    <col min="7948" max="7948" width="7.5703125" style="153" customWidth="1"/>
    <col min="7949" max="7949" width="8" style="153" customWidth="1"/>
    <col min="7950" max="7952" width="4.5703125" style="153" customWidth="1"/>
    <col min="7953" max="7953" width="7.140625" style="153" customWidth="1"/>
    <col min="7954" max="7954" width="7.42578125" style="153" customWidth="1"/>
    <col min="7955" max="7955" width="7.85546875" style="153" customWidth="1"/>
    <col min="7956" max="7956" width="4.5703125" style="153" customWidth="1"/>
    <col min="7957" max="7957" width="3.140625" style="153" customWidth="1"/>
    <col min="7958" max="7958" width="7.42578125" style="153" customWidth="1"/>
    <col min="7959" max="7959" width="8.140625" style="153" customWidth="1"/>
    <col min="7960" max="7960" width="4.5703125" style="153" customWidth="1"/>
    <col min="7961" max="7961" width="10.5703125" style="153" customWidth="1"/>
    <col min="7962" max="7962" width="2.5703125" style="153" customWidth="1"/>
    <col min="7963" max="7964" width="8.42578125" style="153" customWidth="1"/>
    <col min="7965" max="7967" width="4.5703125" style="153" customWidth="1"/>
    <col min="7968" max="7968" width="7.140625" style="153" customWidth="1"/>
    <col min="7969" max="7969" width="8.5703125" style="153" customWidth="1"/>
    <col min="7970" max="7973" width="4.5703125" style="153" customWidth="1"/>
    <col min="7974" max="7975" width="11.5703125" style="153"/>
    <col min="7976" max="7976" width="7.42578125" style="153" customWidth="1"/>
    <col min="7977" max="7977" width="6.5703125" style="153" customWidth="1"/>
    <col min="7978" max="7978" width="8.140625" style="153" customWidth="1"/>
    <col min="7979" max="7979" width="9.140625" style="153" customWidth="1"/>
    <col min="7980" max="7980" width="11.5703125" style="153"/>
    <col min="7981" max="7981" width="4.42578125" style="153" customWidth="1"/>
    <col min="7982" max="7982" width="4.85546875" style="153" customWidth="1"/>
    <col min="7983" max="7983" width="3.5703125" style="153" customWidth="1"/>
    <col min="7984" max="7984" width="4.42578125" style="153" customWidth="1"/>
    <col min="7985" max="7985" width="7.85546875" style="153" customWidth="1"/>
    <col min="7986" max="7986" width="3.42578125" style="153" customWidth="1"/>
    <col min="7987" max="8192" width="11.5703125" style="153"/>
    <col min="8193" max="8193" width="1.85546875" style="153" customWidth="1"/>
    <col min="8194" max="8197" width="4.5703125" style="153" customWidth="1"/>
    <col min="8198" max="8198" width="23.42578125" style="153" customWidth="1"/>
    <col min="8199" max="8199" width="13.42578125" style="153" customWidth="1"/>
    <col min="8200" max="8200" width="7" style="153" customWidth="1"/>
    <col min="8201" max="8201" width="8.5703125" style="153" customWidth="1"/>
    <col min="8202" max="8203" width="4.5703125" style="153" customWidth="1"/>
    <col min="8204" max="8204" width="7.5703125" style="153" customWidth="1"/>
    <col min="8205" max="8205" width="8" style="153" customWidth="1"/>
    <col min="8206" max="8208" width="4.5703125" style="153" customWidth="1"/>
    <col min="8209" max="8209" width="7.140625" style="153" customWidth="1"/>
    <col min="8210" max="8210" width="7.42578125" style="153" customWidth="1"/>
    <col min="8211" max="8211" width="7.85546875" style="153" customWidth="1"/>
    <col min="8212" max="8212" width="4.5703125" style="153" customWidth="1"/>
    <col min="8213" max="8213" width="3.140625" style="153" customWidth="1"/>
    <col min="8214" max="8214" width="7.42578125" style="153" customWidth="1"/>
    <col min="8215" max="8215" width="8.140625" style="153" customWidth="1"/>
    <col min="8216" max="8216" width="4.5703125" style="153" customWidth="1"/>
    <col min="8217" max="8217" width="10.5703125" style="153" customWidth="1"/>
    <col min="8218" max="8218" width="2.5703125" style="153" customWidth="1"/>
    <col min="8219" max="8220" width="8.42578125" style="153" customWidth="1"/>
    <col min="8221" max="8223" width="4.5703125" style="153" customWidth="1"/>
    <col min="8224" max="8224" width="7.140625" style="153" customWidth="1"/>
    <col min="8225" max="8225" width="8.5703125" style="153" customWidth="1"/>
    <col min="8226" max="8229" width="4.5703125" style="153" customWidth="1"/>
    <col min="8230" max="8231" width="11.5703125" style="153"/>
    <col min="8232" max="8232" width="7.42578125" style="153" customWidth="1"/>
    <col min="8233" max="8233" width="6.5703125" style="153" customWidth="1"/>
    <col min="8234" max="8234" width="8.140625" style="153" customWidth="1"/>
    <col min="8235" max="8235" width="9.140625" style="153" customWidth="1"/>
    <col min="8236" max="8236" width="11.5703125" style="153"/>
    <col min="8237" max="8237" width="4.42578125" style="153" customWidth="1"/>
    <col min="8238" max="8238" width="4.85546875" style="153" customWidth="1"/>
    <col min="8239" max="8239" width="3.5703125" style="153" customWidth="1"/>
    <col min="8240" max="8240" width="4.42578125" style="153" customWidth="1"/>
    <col min="8241" max="8241" width="7.85546875" style="153" customWidth="1"/>
    <col min="8242" max="8242" width="3.42578125" style="153" customWidth="1"/>
    <col min="8243" max="8448" width="11.5703125" style="153"/>
    <col min="8449" max="8449" width="1.85546875" style="153" customWidth="1"/>
    <col min="8450" max="8453" width="4.5703125" style="153" customWidth="1"/>
    <col min="8454" max="8454" width="23.42578125" style="153" customWidth="1"/>
    <col min="8455" max="8455" width="13.42578125" style="153" customWidth="1"/>
    <col min="8456" max="8456" width="7" style="153" customWidth="1"/>
    <col min="8457" max="8457" width="8.5703125" style="153" customWidth="1"/>
    <col min="8458" max="8459" width="4.5703125" style="153" customWidth="1"/>
    <col min="8460" max="8460" width="7.5703125" style="153" customWidth="1"/>
    <col min="8461" max="8461" width="8" style="153" customWidth="1"/>
    <col min="8462" max="8464" width="4.5703125" style="153" customWidth="1"/>
    <col min="8465" max="8465" width="7.140625" style="153" customWidth="1"/>
    <col min="8466" max="8466" width="7.42578125" style="153" customWidth="1"/>
    <col min="8467" max="8467" width="7.85546875" style="153" customWidth="1"/>
    <col min="8468" max="8468" width="4.5703125" style="153" customWidth="1"/>
    <col min="8469" max="8469" width="3.140625" style="153" customWidth="1"/>
    <col min="8470" max="8470" width="7.42578125" style="153" customWidth="1"/>
    <col min="8471" max="8471" width="8.140625" style="153" customWidth="1"/>
    <col min="8472" max="8472" width="4.5703125" style="153" customWidth="1"/>
    <col min="8473" max="8473" width="10.5703125" style="153" customWidth="1"/>
    <col min="8474" max="8474" width="2.5703125" style="153" customWidth="1"/>
    <col min="8475" max="8476" width="8.42578125" style="153" customWidth="1"/>
    <col min="8477" max="8479" width="4.5703125" style="153" customWidth="1"/>
    <col min="8480" max="8480" width="7.140625" style="153" customWidth="1"/>
    <col min="8481" max="8481" width="8.5703125" style="153" customWidth="1"/>
    <col min="8482" max="8485" width="4.5703125" style="153" customWidth="1"/>
    <col min="8486" max="8487" width="11.5703125" style="153"/>
    <col min="8488" max="8488" width="7.42578125" style="153" customWidth="1"/>
    <col min="8489" max="8489" width="6.5703125" style="153" customWidth="1"/>
    <col min="8490" max="8490" width="8.140625" style="153" customWidth="1"/>
    <col min="8491" max="8491" width="9.140625" style="153" customWidth="1"/>
    <col min="8492" max="8492" width="11.5703125" style="153"/>
    <col min="8493" max="8493" width="4.42578125" style="153" customWidth="1"/>
    <col min="8494" max="8494" width="4.85546875" style="153" customWidth="1"/>
    <col min="8495" max="8495" width="3.5703125" style="153" customWidth="1"/>
    <col min="8496" max="8496" width="4.42578125" style="153" customWidth="1"/>
    <col min="8497" max="8497" width="7.85546875" style="153" customWidth="1"/>
    <col min="8498" max="8498" width="3.42578125" style="153" customWidth="1"/>
    <col min="8499" max="8704" width="11.5703125" style="153"/>
    <col min="8705" max="8705" width="1.85546875" style="153" customWidth="1"/>
    <col min="8706" max="8709" width="4.5703125" style="153" customWidth="1"/>
    <col min="8710" max="8710" width="23.42578125" style="153" customWidth="1"/>
    <col min="8711" max="8711" width="13.42578125" style="153" customWidth="1"/>
    <col min="8712" max="8712" width="7" style="153" customWidth="1"/>
    <col min="8713" max="8713" width="8.5703125" style="153" customWidth="1"/>
    <col min="8714" max="8715" width="4.5703125" style="153" customWidth="1"/>
    <col min="8716" max="8716" width="7.5703125" style="153" customWidth="1"/>
    <col min="8717" max="8717" width="8" style="153" customWidth="1"/>
    <col min="8718" max="8720" width="4.5703125" style="153" customWidth="1"/>
    <col min="8721" max="8721" width="7.140625" style="153" customWidth="1"/>
    <col min="8722" max="8722" width="7.42578125" style="153" customWidth="1"/>
    <col min="8723" max="8723" width="7.85546875" style="153" customWidth="1"/>
    <col min="8724" max="8724" width="4.5703125" style="153" customWidth="1"/>
    <col min="8725" max="8725" width="3.140625" style="153" customWidth="1"/>
    <col min="8726" max="8726" width="7.42578125" style="153" customWidth="1"/>
    <col min="8727" max="8727" width="8.140625" style="153" customWidth="1"/>
    <col min="8728" max="8728" width="4.5703125" style="153" customWidth="1"/>
    <col min="8729" max="8729" width="10.5703125" style="153" customWidth="1"/>
    <col min="8730" max="8730" width="2.5703125" style="153" customWidth="1"/>
    <col min="8731" max="8732" width="8.42578125" style="153" customWidth="1"/>
    <col min="8733" max="8735" width="4.5703125" style="153" customWidth="1"/>
    <col min="8736" max="8736" width="7.140625" style="153" customWidth="1"/>
    <col min="8737" max="8737" width="8.5703125" style="153" customWidth="1"/>
    <col min="8738" max="8741" width="4.5703125" style="153" customWidth="1"/>
    <col min="8742" max="8743" width="11.5703125" style="153"/>
    <col min="8744" max="8744" width="7.42578125" style="153" customWidth="1"/>
    <col min="8745" max="8745" width="6.5703125" style="153" customWidth="1"/>
    <col min="8746" max="8746" width="8.140625" style="153" customWidth="1"/>
    <col min="8747" max="8747" width="9.140625" style="153" customWidth="1"/>
    <col min="8748" max="8748" width="11.5703125" style="153"/>
    <col min="8749" max="8749" width="4.42578125" style="153" customWidth="1"/>
    <col min="8750" max="8750" width="4.85546875" style="153" customWidth="1"/>
    <col min="8751" max="8751" width="3.5703125" style="153" customWidth="1"/>
    <col min="8752" max="8752" width="4.42578125" style="153" customWidth="1"/>
    <col min="8753" max="8753" width="7.85546875" style="153" customWidth="1"/>
    <col min="8754" max="8754" width="3.42578125" style="153" customWidth="1"/>
    <col min="8755" max="8960" width="11.5703125" style="153"/>
    <col min="8961" max="8961" width="1.85546875" style="153" customWidth="1"/>
    <col min="8962" max="8965" width="4.5703125" style="153" customWidth="1"/>
    <col min="8966" max="8966" width="23.42578125" style="153" customWidth="1"/>
    <col min="8967" max="8967" width="13.42578125" style="153" customWidth="1"/>
    <col min="8968" max="8968" width="7" style="153" customWidth="1"/>
    <col min="8969" max="8969" width="8.5703125" style="153" customWidth="1"/>
    <col min="8970" max="8971" width="4.5703125" style="153" customWidth="1"/>
    <col min="8972" max="8972" width="7.5703125" style="153" customWidth="1"/>
    <col min="8973" max="8973" width="8" style="153" customWidth="1"/>
    <col min="8974" max="8976" width="4.5703125" style="153" customWidth="1"/>
    <col min="8977" max="8977" width="7.140625" style="153" customWidth="1"/>
    <col min="8978" max="8978" width="7.42578125" style="153" customWidth="1"/>
    <col min="8979" max="8979" width="7.85546875" style="153" customWidth="1"/>
    <col min="8980" max="8980" width="4.5703125" style="153" customWidth="1"/>
    <col min="8981" max="8981" width="3.140625" style="153" customWidth="1"/>
    <col min="8982" max="8982" width="7.42578125" style="153" customWidth="1"/>
    <col min="8983" max="8983" width="8.140625" style="153" customWidth="1"/>
    <col min="8984" max="8984" width="4.5703125" style="153" customWidth="1"/>
    <col min="8985" max="8985" width="10.5703125" style="153" customWidth="1"/>
    <col min="8986" max="8986" width="2.5703125" style="153" customWidth="1"/>
    <col min="8987" max="8988" width="8.42578125" style="153" customWidth="1"/>
    <col min="8989" max="8991" width="4.5703125" style="153" customWidth="1"/>
    <col min="8992" max="8992" width="7.140625" style="153" customWidth="1"/>
    <col min="8993" max="8993" width="8.5703125" style="153" customWidth="1"/>
    <col min="8994" max="8997" width="4.5703125" style="153" customWidth="1"/>
    <col min="8998" max="8999" width="11.5703125" style="153"/>
    <col min="9000" max="9000" width="7.42578125" style="153" customWidth="1"/>
    <col min="9001" max="9001" width="6.5703125" style="153" customWidth="1"/>
    <col min="9002" max="9002" width="8.140625" style="153" customWidth="1"/>
    <col min="9003" max="9003" width="9.140625" style="153" customWidth="1"/>
    <col min="9004" max="9004" width="11.5703125" style="153"/>
    <col min="9005" max="9005" width="4.42578125" style="153" customWidth="1"/>
    <col min="9006" max="9006" width="4.85546875" style="153" customWidth="1"/>
    <col min="9007" max="9007" width="3.5703125" style="153" customWidth="1"/>
    <col min="9008" max="9008" width="4.42578125" style="153" customWidth="1"/>
    <col min="9009" max="9009" width="7.85546875" style="153" customWidth="1"/>
    <col min="9010" max="9010" width="3.42578125" style="153" customWidth="1"/>
    <col min="9011" max="9216" width="11.5703125" style="153"/>
    <col min="9217" max="9217" width="1.85546875" style="153" customWidth="1"/>
    <col min="9218" max="9221" width="4.5703125" style="153" customWidth="1"/>
    <col min="9222" max="9222" width="23.42578125" style="153" customWidth="1"/>
    <col min="9223" max="9223" width="13.42578125" style="153" customWidth="1"/>
    <col min="9224" max="9224" width="7" style="153" customWidth="1"/>
    <col min="9225" max="9225" width="8.5703125" style="153" customWidth="1"/>
    <col min="9226" max="9227" width="4.5703125" style="153" customWidth="1"/>
    <col min="9228" max="9228" width="7.5703125" style="153" customWidth="1"/>
    <col min="9229" max="9229" width="8" style="153" customWidth="1"/>
    <col min="9230" max="9232" width="4.5703125" style="153" customWidth="1"/>
    <col min="9233" max="9233" width="7.140625" style="153" customWidth="1"/>
    <col min="9234" max="9234" width="7.42578125" style="153" customWidth="1"/>
    <col min="9235" max="9235" width="7.85546875" style="153" customWidth="1"/>
    <col min="9236" max="9236" width="4.5703125" style="153" customWidth="1"/>
    <col min="9237" max="9237" width="3.140625" style="153" customWidth="1"/>
    <col min="9238" max="9238" width="7.42578125" style="153" customWidth="1"/>
    <col min="9239" max="9239" width="8.140625" style="153" customWidth="1"/>
    <col min="9240" max="9240" width="4.5703125" style="153" customWidth="1"/>
    <col min="9241" max="9241" width="10.5703125" style="153" customWidth="1"/>
    <col min="9242" max="9242" width="2.5703125" style="153" customWidth="1"/>
    <col min="9243" max="9244" width="8.42578125" style="153" customWidth="1"/>
    <col min="9245" max="9247" width="4.5703125" style="153" customWidth="1"/>
    <col min="9248" max="9248" width="7.140625" style="153" customWidth="1"/>
    <col min="9249" max="9249" width="8.5703125" style="153" customWidth="1"/>
    <col min="9250" max="9253" width="4.5703125" style="153" customWidth="1"/>
    <col min="9254" max="9255" width="11.5703125" style="153"/>
    <col min="9256" max="9256" width="7.42578125" style="153" customWidth="1"/>
    <col min="9257" max="9257" width="6.5703125" style="153" customWidth="1"/>
    <col min="9258" max="9258" width="8.140625" style="153" customWidth="1"/>
    <col min="9259" max="9259" width="9.140625" style="153" customWidth="1"/>
    <col min="9260" max="9260" width="11.5703125" style="153"/>
    <col min="9261" max="9261" width="4.42578125" style="153" customWidth="1"/>
    <col min="9262" max="9262" width="4.85546875" style="153" customWidth="1"/>
    <col min="9263" max="9263" width="3.5703125" style="153" customWidth="1"/>
    <col min="9264" max="9264" width="4.42578125" style="153" customWidth="1"/>
    <col min="9265" max="9265" width="7.85546875" style="153" customWidth="1"/>
    <col min="9266" max="9266" width="3.42578125" style="153" customWidth="1"/>
    <col min="9267" max="9472" width="11.5703125" style="153"/>
    <col min="9473" max="9473" width="1.85546875" style="153" customWidth="1"/>
    <col min="9474" max="9477" width="4.5703125" style="153" customWidth="1"/>
    <col min="9478" max="9478" width="23.42578125" style="153" customWidth="1"/>
    <col min="9479" max="9479" width="13.42578125" style="153" customWidth="1"/>
    <col min="9480" max="9480" width="7" style="153" customWidth="1"/>
    <col min="9481" max="9481" width="8.5703125" style="153" customWidth="1"/>
    <col min="9482" max="9483" width="4.5703125" style="153" customWidth="1"/>
    <col min="9484" max="9484" width="7.5703125" style="153" customWidth="1"/>
    <col min="9485" max="9485" width="8" style="153" customWidth="1"/>
    <col min="9486" max="9488" width="4.5703125" style="153" customWidth="1"/>
    <col min="9489" max="9489" width="7.140625" style="153" customWidth="1"/>
    <col min="9490" max="9490" width="7.42578125" style="153" customWidth="1"/>
    <col min="9491" max="9491" width="7.85546875" style="153" customWidth="1"/>
    <col min="9492" max="9492" width="4.5703125" style="153" customWidth="1"/>
    <col min="9493" max="9493" width="3.140625" style="153" customWidth="1"/>
    <col min="9494" max="9494" width="7.42578125" style="153" customWidth="1"/>
    <col min="9495" max="9495" width="8.140625" style="153" customWidth="1"/>
    <col min="9496" max="9496" width="4.5703125" style="153" customWidth="1"/>
    <col min="9497" max="9497" width="10.5703125" style="153" customWidth="1"/>
    <col min="9498" max="9498" width="2.5703125" style="153" customWidth="1"/>
    <col min="9499" max="9500" width="8.42578125" style="153" customWidth="1"/>
    <col min="9501" max="9503" width="4.5703125" style="153" customWidth="1"/>
    <col min="9504" max="9504" width="7.140625" style="153" customWidth="1"/>
    <col min="9505" max="9505" width="8.5703125" style="153" customWidth="1"/>
    <col min="9506" max="9509" width="4.5703125" style="153" customWidth="1"/>
    <col min="9510" max="9511" width="11.5703125" style="153"/>
    <col min="9512" max="9512" width="7.42578125" style="153" customWidth="1"/>
    <col min="9513" max="9513" width="6.5703125" style="153" customWidth="1"/>
    <col min="9514" max="9514" width="8.140625" style="153" customWidth="1"/>
    <col min="9515" max="9515" width="9.140625" style="153" customWidth="1"/>
    <col min="9516" max="9516" width="11.5703125" style="153"/>
    <col min="9517" max="9517" width="4.42578125" style="153" customWidth="1"/>
    <col min="9518" max="9518" width="4.85546875" style="153" customWidth="1"/>
    <col min="9519" max="9519" width="3.5703125" style="153" customWidth="1"/>
    <col min="9520" max="9520" width="4.42578125" style="153" customWidth="1"/>
    <col min="9521" max="9521" width="7.85546875" style="153" customWidth="1"/>
    <col min="9522" max="9522" width="3.42578125" style="153" customWidth="1"/>
    <col min="9523" max="9728" width="11.5703125" style="153"/>
    <col min="9729" max="9729" width="1.85546875" style="153" customWidth="1"/>
    <col min="9730" max="9733" width="4.5703125" style="153" customWidth="1"/>
    <col min="9734" max="9734" width="23.42578125" style="153" customWidth="1"/>
    <col min="9735" max="9735" width="13.42578125" style="153" customWidth="1"/>
    <col min="9736" max="9736" width="7" style="153" customWidth="1"/>
    <col min="9737" max="9737" width="8.5703125" style="153" customWidth="1"/>
    <col min="9738" max="9739" width="4.5703125" style="153" customWidth="1"/>
    <col min="9740" max="9740" width="7.5703125" style="153" customWidth="1"/>
    <col min="9741" max="9741" width="8" style="153" customWidth="1"/>
    <col min="9742" max="9744" width="4.5703125" style="153" customWidth="1"/>
    <col min="9745" max="9745" width="7.140625" style="153" customWidth="1"/>
    <col min="9746" max="9746" width="7.42578125" style="153" customWidth="1"/>
    <col min="9747" max="9747" width="7.85546875" style="153" customWidth="1"/>
    <col min="9748" max="9748" width="4.5703125" style="153" customWidth="1"/>
    <col min="9749" max="9749" width="3.140625" style="153" customWidth="1"/>
    <col min="9750" max="9750" width="7.42578125" style="153" customWidth="1"/>
    <col min="9751" max="9751" width="8.140625" style="153" customWidth="1"/>
    <col min="9752" max="9752" width="4.5703125" style="153" customWidth="1"/>
    <col min="9753" max="9753" width="10.5703125" style="153" customWidth="1"/>
    <col min="9754" max="9754" width="2.5703125" style="153" customWidth="1"/>
    <col min="9755" max="9756" width="8.42578125" style="153" customWidth="1"/>
    <col min="9757" max="9759" width="4.5703125" style="153" customWidth="1"/>
    <col min="9760" max="9760" width="7.140625" style="153" customWidth="1"/>
    <col min="9761" max="9761" width="8.5703125" style="153" customWidth="1"/>
    <col min="9762" max="9765" width="4.5703125" style="153" customWidth="1"/>
    <col min="9766" max="9767" width="11.5703125" style="153"/>
    <col min="9768" max="9768" width="7.42578125" style="153" customWidth="1"/>
    <col min="9769" max="9769" width="6.5703125" style="153" customWidth="1"/>
    <col min="9770" max="9770" width="8.140625" style="153" customWidth="1"/>
    <col min="9771" max="9771" width="9.140625" style="153" customWidth="1"/>
    <col min="9772" max="9772" width="11.5703125" style="153"/>
    <col min="9773" max="9773" width="4.42578125" style="153" customWidth="1"/>
    <col min="9774" max="9774" width="4.85546875" style="153" customWidth="1"/>
    <col min="9775" max="9775" width="3.5703125" style="153" customWidth="1"/>
    <col min="9776" max="9776" width="4.42578125" style="153" customWidth="1"/>
    <col min="9777" max="9777" width="7.85546875" style="153" customWidth="1"/>
    <col min="9778" max="9778" width="3.42578125" style="153" customWidth="1"/>
    <col min="9779" max="9984" width="11.5703125" style="153"/>
    <col min="9985" max="9985" width="1.85546875" style="153" customWidth="1"/>
    <col min="9986" max="9989" width="4.5703125" style="153" customWidth="1"/>
    <col min="9990" max="9990" width="23.42578125" style="153" customWidth="1"/>
    <col min="9991" max="9991" width="13.42578125" style="153" customWidth="1"/>
    <col min="9992" max="9992" width="7" style="153" customWidth="1"/>
    <col min="9993" max="9993" width="8.5703125" style="153" customWidth="1"/>
    <col min="9994" max="9995" width="4.5703125" style="153" customWidth="1"/>
    <col min="9996" max="9996" width="7.5703125" style="153" customWidth="1"/>
    <col min="9997" max="9997" width="8" style="153" customWidth="1"/>
    <col min="9998" max="10000" width="4.5703125" style="153" customWidth="1"/>
    <col min="10001" max="10001" width="7.140625" style="153" customWidth="1"/>
    <col min="10002" max="10002" width="7.42578125" style="153" customWidth="1"/>
    <col min="10003" max="10003" width="7.85546875" style="153" customWidth="1"/>
    <col min="10004" max="10004" width="4.5703125" style="153" customWidth="1"/>
    <col min="10005" max="10005" width="3.140625" style="153" customWidth="1"/>
    <col min="10006" max="10006" width="7.42578125" style="153" customWidth="1"/>
    <col min="10007" max="10007" width="8.140625" style="153" customWidth="1"/>
    <col min="10008" max="10008" width="4.5703125" style="153" customWidth="1"/>
    <col min="10009" max="10009" width="10.5703125" style="153" customWidth="1"/>
    <col min="10010" max="10010" width="2.5703125" style="153" customWidth="1"/>
    <col min="10011" max="10012" width="8.42578125" style="153" customWidth="1"/>
    <col min="10013" max="10015" width="4.5703125" style="153" customWidth="1"/>
    <col min="10016" max="10016" width="7.140625" style="153" customWidth="1"/>
    <col min="10017" max="10017" width="8.5703125" style="153" customWidth="1"/>
    <col min="10018" max="10021" width="4.5703125" style="153" customWidth="1"/>
    <col min="10022" max="10023" width="11.5703125" style="153"/>
    <col min="10024" max="10024" width="7.42578125" style="153" customWidth="1"/>
    <col min="10025" max="10025" width="6.5703125" style="153" customWidth="1"/>
    <col min="10026" max="10026" width="8.140625" style="153" customWidth="1"/>
    <col min="10027" max="10027" width="9.140625" style="153" customWidth="1"/>
    <col min="10028" max="10028" width="11.5703125" style="153"/>
    <col min="10029" max="10029" width="4.42578125" style="153" customWidth="1"/>
    <col min="10030" max="10030" width="4.85546875" style="153" customWidth="1"/>
    <col min="10031" max="10031" width="3.5703125" style="153" customWidth="1"/>
    <col min="10032" max="10032" width="4.42578125" style="153" customWidth="1"/>
    <col min="10033" max="10033" width="7.85546875" style="153" customWidth="1"/>
    <col min="10034" max="10034" width="3.42578125" style="153" customWidth="1"/>
    <col min="10035" max="10240" width="11.5703125" style="153"/>
    <col min="10241" max="10241" width="1.85546875" style="153" customWidth="1"/>
    <col min="10242" max="10245" width="4.5703125" style="153" customWidth="1"/>
    <col min="10246" max="10246" width="23.42578125" style="153" customWidth="1"/>
    <col min="10247" max="10247" width="13.42578125" style="153" customWidth="1"/>
    <col min="10248" max="10248" width="7" style="153" customWidth="1"/>
    <col min="10249" max="10249" width="8.5703125" style="153" customWidth="1"/>
    <col min="10250" max="10251" width="4.5703125" style="153" customWidth="1"/>
    <col min="10252" max="10252" width="7.5703125" style="153" customWidth="1"/>
    <col min="10253" max="10253" width="8" style="153" customWidth="1"/>
    <col min="10254" max="10256" width="4.5703125" style="153" customWidth="1"/>
    <col min="10257" max="10257" width="7.140625" style="153" customWidth="1"/>
    <col min="10258" max="10258" width="7.42578125" style="153" customWidth="1"/>
    <col min="10259" max="10259" width="7.85546875" style="153" customWidth="1"/>
    <col min="10260" max="10260" width="4.5703125" style="153" customWidth="1"/>
    <col min="10261" max="10261" width="3.140625" style="153" customWidth="1"/>
    <col min="10262" max="10262" width="7.42578125" style="153" customWidth="1"/>
    <col min="10263" max="10263" width="8.140625" style="153" customWidth="1"/>
    <col min="10264" max="10264" width="4.5703125" style="153" customWidth="1"/>
    <col min="10265" max="10265" width="10.5703125" style="153" customWidth="1"/>
    <col min="10266" max="10266" width="2.5703125" style="153" customWidth="1"/>
    <col min="10267" max="10268" width="8.42578125" style="153" customWidth="1"/>
    <col min="10269" max="10271" width="4.5703125" style="153" customWidth="1"/>
    <col min="10272" max="10272" width="7.140625" style="153" customWidth="1"/>
    <col min="10273" max="10273" width="8.5703125" style="153" customWidth="1"/>
    <col min="10274" max="10277" width="4.5703125" style="153" customWidth="1"/>
    <col min="10278" max="10279" width="11.5703125" style="153"/>
    <col min="10280" max="10280" width="7.42578125" style="153" customWidth="1"/>
    <col min="10281" max="10281" width="6.5703125" style="153" customWidth="1"/>
    <col min="10282" max="10282" width="8.140625" style="153" customWidth="1"/>
    <col min="10283" max="10283" width="9.140625" style="153" customWidth="1"/>
    <col min="10284" max="10284" width="11.5703125" style="153"/>
    <col min="10285" max="10285" width="4.42578125" style="153" customWidth="1"/>
    <col min="10286" max="10286" width="4.85546875" style="153" customWidth="1"/>
    <col min="10287" max="10287" width="3.5703125" style="153" customWidth="1"/>
    <col min="10288" max="10288" width="4.42578125" style="153" customWidth="1"/>
    <col min="10289" max="10289" width="7.85546875" style="153" customWidth="1"/>
    <col min="10290" max="10290" width="3.42578125" style="153" customWidth="1"/>
    <col min="10291" max="10496" width="11.5703125" style="153"/>
    <col min="10497" max="10497" width="1.85546875" style="153" customWidth="1"/>
    <col min="10498" max="10501" width="4.5703125" style="153" customWidth="1"/>
    <col min="10502" max="10502" width="23.42578125" style="153" customWidth="1"/>
    <col min="10503" max="10503" width="13.42578125" style="153" customWidth="1"/>
    <col min="10504" max="10504" width="7" style="153" customWidth="1"/>
    <col min="10505" max="10505" width="8.5703125" style="153" customWidth="1"/>
    <col min="10506" max="10507" width="4.5703125" style="153" customWidth="1"/>
    <col min="10508" max="10508" width="7.5703125" style="153" customWidth="1"/>
    <col min="10509" max="10509" width="8" style="153" customWidth="1"/>
    <col min="10510" max="10512" width="4.5703125" style="153" customWidth="1"/>
    <col min="10513" max="10513" width="7.140625" style="153" customWidth="1"/>
    <col min="10514" max="10514" width="7.42578125" style="153" customWidth="1"/>
    <col min="10515" max="10515" width="7.85546875" style="153" customWidth="1"/>
    <col min="10516" max="10516" width="4.5703125" style="153" customWidth="1"/>
    <col min="10517" max="10517" width="3.140625" style="153" customWidth="1"/>
    <col min="10518" max="10518" width="7.42578125" style="153" customWidth="1"/>
    <col min="10519" max="10519" width="8.140625" style="153" customWidth="1"/>
    <col min="10520" max="10520" width="4.5703125" style="153" customWidth="1"/>
    <col min="10521" max="10521" width="10.5703125" style="153" customWidth="1"/>
    <col min="10522" max="10522" width="2.5703125" style="153" customWidth="1"/>
    <col min="10523" max="10524" width="8.42578125" style="153" customWidth="1"/>
    <col min="10525" max="10527" width="4.5703125" style="153" customWidth="1"/>
    <col min="10528" max="10528" width="7.140625" style="153" customWidth="1"/>
    <col min="10529" max="10529" width="8.5703125" style="153" customWidth="1"/>
    <col min="10530" max="10533" width="4.5703125" style="153" customWidth="1"/>
    <col min="10534" max="10535" width="11.5703125" style="153"/>
    <col min="10536" max="10536" width="7.42578125" style="153" customWidth="1"/>
    <col min="10537" max="10537" width="6.5703125" style="153" customWidth="1"/>
    <col min="10538" max="10538" width="8.140625" style="153" customWidth="1"/>
    <col min="10539" max="10539" width="9.140625" style="153" customWidth="1"/>
    <col min="10540" max="10540" width="11.5703125" style="153"/>
    <col min="10541" max="10541" width="4.42578125" style="153" customWidth="1"/>
    <col min="10542" max="10542" width="4.85546875" style="153" customWidth="1"/>
    <col min="10543" max="10543" width="3.5703125" style="153" customWidth="1"/>
    <col min="10544" max="10544" width="4.42578125" style="153" customWidth="1"/>
    <col min="10545" max="10545" width="7.85546875" style="153" customWidth="1"/>
    <col min="10546" max="10546" width="3.42578125" style="153" customWidth="1"/>
    <col min="10547" max="10752" width="11.5703125" style="153"/>
    <col min="10753" max="10753" width="1.85546875" style="153" customWidth="1"/>
    <col min="10754" max="10757" width="4.5703125" style="153" customWidth="1"/>
    <col min="10758" max="10758" width="23.42578125" style="153" customWidth="1"/>
    <col min="10759" max="10759" width="13.42578125" style="153" customWidth="1"/>
    <col min="10760" max="10760" width="7" style="153" customWidth="1"/>
    <col min="10761" max="10761" width="8.5703125" style="153" customWidth="1"/>
    <col min="10762" max="10763" width="4.5703125" style="153" customWidth="1"/>
    <col min="10764" max="10764" width="7.5703125" style="153" customWidth="1"/>
    <col min="10765" max="10765" width="8" style="153" customWidth="1"/>
    <col min="10766" max="10768" width="4.5703125" style="153" customWidth="1"/>
    <col min="10769" max="10769" width="7.140625" style="153" customWidth="1"/>
    <col min="10770" max="10770" width="7.42578125" style="153" customWidth="1"/>
    <col min="10771" max="10771" width="7.85546875" style="153" customWidth="1"/>
    <col min="10772" max="10772" width="4.5703125" style="153" customWidth="1"/>
    <col min="10773" max="10773" width="3.140625" style="153" customWidth="1"/>
    <col min="10774" max="10774" width="7.42578125" style="153" customWidth="1"/>
    <col min="10775" max="10775" width="8.140625" style="153" customWidth="1"/>
    <col min="10776" max="10776" width="4.5703125" style="153" customWidth="1"/>
    <col min="10777" max="10777" width="10.5703125" style="153" customWidth="1"/>
    <col min="10778" max="10778" width="2.5703125" style="153" customWidth="1"/>
    <col min="10779" max="10780" width="8.42578125" style="153" customWidth="1"/>
    <col min="10781" max="10783" width="4.5703125" style="153" customWidth="1"/>
    <col min="10784" max="10784" width="7.140625" style="153" customWidth="1"/>
    <col min="10785" max="10785" width="8.5703125" style="153" customWidth="1"/>
    <col min="10786" max="10789" width="4.5703125" style="153" customWidth="1"/>
    <col min="10790" max="10791" width="11.5703125" style="153"/>
    <col min="10792" max="10792" width="7.42578125" style="153" customWidth="1"/>
    <col min="10793" max="10793" width="6.5703125" style="153" customWidth="1"/>
    <col min="10794" max="10794" width="8.140625" style="153" customWidth="1"/>
    <col min="10795" max="10795" width="9.140625" style="153" customWidth="1"/>
    <col min="10796" max="10796" width="11.5703125" style="153"/>
    <col min="10797" max="10797" width="4.42578125" style="153" customWidth="1"/>
    <col min="10798" max="10798" width="4.85546875" style="153" customWidth="1"/>
    <col min="10799" max="10799" width="3.5703125" style="153" customWidth="1"/>
    <col min="10800" max="10800" width="4.42578125" style="153" customWidth="1"/>
    <col min="10801" max="10801" width="7.85546875" style="153" customWidth="1"/>
    <col min="10802" max="10802" width="3.42578125" style="153" customWidth="1"/>
    <col min="10803" max="11008" width="11.5703125" style="153"/>
    <col min="11009" max="11009" width="1.85546875" style="153" customWidth="1"/>
    <col min="11010" max="11013" width="4.5703125" style="153" customWidth="1"/>
    <col min="11014" max="11014" width="23.42578125" style="153" customWidth="1"/>
    <col min="11015" max="11015" width="13.42578125" style="153" customWidth="1"/>
    <col min="11016" max="11016" width="7" style="153" customWidth="1"/>
    <col min="11017" max="11017" width="8.5703125" style="153" customWidth="1"/>
    <col min="11018" max="11019" width="4.5703125" style="153" customWidth="1"/>
    <col min="11020" max="11020" width="7.5703125" style="153" customWidth="1"/>
    <col min="11021" max="11021" width="8" style="153" customWidth="1"/>
    <col min="11022" max="11024" width="4.5703125" style="153" customWidth="1"/>
    <col min="11025" max="11025" width="7.140625" style="153" customWidth="1"/>
    <col min="11026" max="11026" width="7.42578125" style="153" customWidth="1"/>
    <col min="11027" max="11027" width="7.85546875" style="153" customWidth="1"/>
    <col min="11028" max="11028" width="4.5703125" style="153" customWidth="1"/>
    <col min="11029" max="11029" width="3.140625" style="153" customWidth="1"/>
    <col min="11030" max="11030" width="7.42578125" style="153" customWidth="1"/>
    <col min="11031" max="11031" width="8.140625" style="153" customWidth="1"/>
    <col min="11032" max="11032" width="4.5703125" style="153" customWidth="1"/>
    <col min="11033" max="11033" width="10.5703125" style="153" customWidth="1"/>
    <col min="11034" max="11034" width="2.5703125" style="153" customWidth="1"/>
    <col min="11035" max="11036" width="8.42578125" style="153" customWidth="1"/>
    <col min="11037" max="11039" width="4.5703125" style="153" customWidth="1"/>
    <col min="11040" max="11040" width="7.140625" style="153" customWidth="1"/>
    <col min="11041" max="11041" width="8.5703125" style="153" customWidth="1"/>
    <col min="11042" max="11045" width="4.5703125" style="153" customWidth="1"/>
    <col min="11046" max="11047" width="11.5703125" style="153"/>
    <col min="11048" max="11048" width="7.42578125" style="153" customWidth="1"/>
    <col min="11049" max="11049" width="6.5703125" style="153" customWidth="1"/>
    <col min="11050" max="11050" width="8.140625" style="153" customWidth="1"/>
    <col min="11051" max="11051" width="9.140625" style="153" customWidth="1"/>
    <col min="11052" max="11052" width="11.5703125" style="153"/>
    <col min="11053" max="11053" width="4.42578125" style="153" customWidth="1"/>
    <col min="11054" max="11054" width="4.85546875" style="153" customWidth="1"/>
    <col min="11055" max="11055" width="3.5703125" style="153" customWidth="1"/>
    <col min="11056" max="11056" width="4.42578125" style="153" customWidth="1"/>
    <col min="11057" max="11057" width="7.85546875" style="153" customWidth="1"/>
    <col min="11058" max="11058" width="3.42578125" style="153" customWidth="1"/>
    <col min="11059" max="11264" width="11.5703125" style="153"/>
    <col min="11265" max="11265" width="1.85546875" style="153" customWidth="1"/>
    <col min="11266" max="11269" width="4.5703125" style="153" customWidth="1"/>
    <col min="11270" max="11270" width="23.42578125" style="153" customWidth="1"/>
    <col min="11271" max="11271" width="13.42578125" style="153" customWidth="1"/>
    <col min="11272" max="11272" width="7" style="153" customWidth="1"/>
    <col min="11273" max="11273" width="8.5703125" style="153" customWidth="1"/>
    <col min="11274" max="11275" width="4.5703125" style="153" customWidth="1"/>
    <col min="11276" max="11276" width="7.5703125" style="153" customWidth="1"/>
    <col min="11277" max="11277" width="8" style="153" customWidth="1"/>
    <col min="11278" max="11280" width="4.5703125" style="153" customWidth="1"/>
    <col min="11281" max="11281" width="7.140625" style="153" customWidth="1"/>
    <col min="11282" max="11282" width="7.42578125" style="153" customWidth="1"/>
    <col min="11283" max="11283" width="7.85546875" style="153" customWidth="1"/>
    <col min="11284" max="11284" width="4.5703125" style="153" customWidth="1"/>
    <col min="11285" max="11285" width="3.140625" style="153" customWidth="1"/>
    <col min="11286" max="11286" width="7.42578125" style="153" customWidth="1"/>
    <col min="11287" max="11287" width="8.140625" style="153" customWidth="1"/>
    <col min="11288" max="11288" width="4.5703125" style="153" customWidth="1"/>
    <col min="11289" max="11289" width="10.5703125" style="153" customWidth="1"/>
    <col min="11290" max="11290" width="2.5703125" style="153" customWidth="1"/>
    <col min="11291" max="11292" width="8.42578125" style="153" customWidth="1"/>
    <col min="11293" max="11295" width="4.5703125" style="153" customWidth="1"/>
    <col min="11296" max="11296" width="7.140625" style="153" customWidth="1"/>
    <col min="11297" max="11297" width="8.5703125" style="153" customWidth="1"/>
    <col min="11298" max="11301" width="4.5703125" style="153" customWidth="1"/>
    <col min="11302" max="11303" width="11.5703125" style="153"/>
    <col min="11304" max="11304" width="7.42578125" style="153" customWidth="1"/>
    <col min="11305" max="11305" width="6.5703125" style="153" customWidth="1"/>
    <col min="11306" max="11306" width="8.140625" style="153" customWidth="1"/>
    <col min="11307" max="11307" width="9.140625" style="153" customWidth="1"/>
    <col min="11308" max="11308" width="11.5703125" style="153"/>
    <col min="11309" max="11309" width="4.42578125" style="153" customWidth="1"/>
    <col min="11310" max="11310" width="4.85546875" style="153" customWidth="1"/>
    <col min="11311" max="11311" width="3.5703125" style="153" customWidth="1"/>
    <col min="11312" max="11312" width="4.42578125" style="153" customWidth="1"/>
    <col min="11313" max="11313" width="7.85546875" style="153" customWidth="1"/>
    <col min="11314" max="11314" width="3.42578125" style="153" customWidth="1"/>
    <col min="11315" max="11520" width="11.5703125" style="153"/>
    <col min="11521" max="11521" width="1.85546875" style="153" customWidth="1"/>
    <col min="11522" max="11525" width="4.5703125" style="153" customWidth="1"/>
    <col min="11526" max="11526" width="23.42578125" style="153" customWidth="1"/>
    <col min="11527" max="11527" width="13.42578125" style="153" customWidth="1"/>
    <col min="11528" max="11528" width="7" style="153" customWidth="1"/>
    <col min="11529" max="11529" width="8.5703125" style="153" customWidth="1"/>
    <col min="11530" max="11531" width="4.5703125" style="153" customWidth="1"/>
    <col min="11532" max="11532" width="7.5703125" style="153" customWidth="1"/>
    <col min="11533" max="11533" width="8" style="153" customWidth="1"/>
    <col min="11534" max="11536" width="4.5703125" style="153" customWidth="1"/>
    <col min="11537" max="11537" width="7.140625" style="153" customWidth="1"/>
    <col min="11538" max="11538" width="7.42578125" style="153" customWidth="1"/>
    <col min="11539" max="11539" width="7.85546875" style="153" customWidth="1"/>
    <col min="11540" max="11540" width="4.5703125" style="153" customWidth="1"/>
    <col min="11541" max="11541" width="3.140625" style="153" customWidth="1"/>
    <col min="11542" max="11542" width="7.42578125" style="153" customWidth="1"/>
    <col min="11543" max="11543" width="8.140625" style="153" customWidth="1"/>
    <col min="11544" max="11544" width="4.5703125" style="153" customWidth="1"/>
    <col min="11545" max="11545" width="10.5703125" style="153" customWidth="1"/>
    <col min="11546" max="11546" width="2.5703125" style="153" customWidth="1"/>
    <col min="11547" max="11548" width="8.42578125" style="153" customWidth="1"/>
    <col min="11549" max="11551" width="4.5703125" style="153" customWidth="1"/>
    <col min="11552" max="11552" width="7.140625" style="153" customWidth="1"/>
    <col min="11553" max="11553" width="8.5703125" style="153" customWidth="1"/>
    <col min="11554" max="11557" width="4.5703125" style="153" customWidth="1"/>
    <col min="11558" max="11559" width="11.5703125" style="153"/>
    <col min="11560" max="11560" width="7.42578125" style="153" customWidth="1"/>
    <col min="11561" max="11561" width="6.5703125" style="153" customWidth="1"/>
    <col min="11562" max="11562" width="8.140625" style="153" customWidth="1"/>
    <col min="11563" max="11563" width="9.140625" style="153" customWidth="1"/>
    <col min="11564" max="11564" width="11.5703125" style="153"/>
    <col min="11565" max="11565" width="4.42578125" style="153" customWidth="1"/>
    <col min="11566" max="11566" width="4.85546875" style="153" customWidth="1"/>
    <col min="11567" max="11567" width="3.5703125" style="153" customWidth="1"/>
    <col min="11568" max="11568" width="4.42578125" style="153" customWidth="1"/>
    <col min="11569" max="11569" width="7.85546875" style="153" customWidth="1"/>
    <col min="11570" max="11570" width="3.42578125" style="153" customWidth="1"/>
    <col min="11571" max="11776" width="11.5703125" style="153"/>
    <col min="11777" max="11777" width="1.85546875" style="153" customWidth="1"/>
    <col min="11778" max="11781" width="4.5703125" style="153" customWidth="1"/>
    <col min="11782" max="11782" width="23.42578125" style="153" customWidth="1"/>
    <col min="11783" max="11783" width="13.42578125" style="153" customWidth="1"/>
    <col min="11784" max="11784" width="7" style="153" customWidth="1"/>
    <col min="11785" max="11785" width="8.5703125" style="153" customWidth="1"/>
    <col min="11786" max="11787" width="4.5703125" style="153" customWidth="1"/>
    <col min="11788" max="11788" width="7.5703125" style="153" customWidth="1"/>
    <col min="11789" max="11789" width="8" style="153" customWidth="1"/>
    <col min="11790" max="11792" width="4.5703125" style="153" customWidth="1"/>
    <col min="11793" max="11793" width="7.140625" style="153" customWidth="1"/>
    <col min="11794" max="11794" width="7.42578125" style="153" customWidth="1"/>
    <col min="11795" max="11795" width="7.85546875" style="153" customWidth="1"/>
    <col min="11796" max="11796" width="4.5703125" style="153" customWidth="1"/>
    <col min="11797" max="11797" width="3.140625" style="153" customWidth="1"/>
    <col min="11798" max="11798" width="7.42578125" style="153" customWidth="1"/>
    <col min="11799" max="11799" width="8.140625" style="153" customWidth="1"/>
    <col min="11800" max="11800" width="4.5703125" style="153" customWidth="1"/>
    <col min="11801" max="11801" width="10.5703125" style="153" customWidth="1"/>
    <col min="11802" max="11802" width="2.5703125" style="153" customWidth="1"/>
    <col min="11803" max="11804" width="8.42578125" style="153" customWidth="1"/>
    <col min="11805" max="11807" width="4.5703125" style="153" customWidth="1"/>
    <col min="11808" max="11808" width="7.140625" style="153" customWidth="1"/>
    <col min="11809" max="11809" width="8.5703125" style="153" customWidth="1"/>
    <col min="11810" max="11813" width="4.5703125" style="153" customWidth="1"/>
    <col min="11814" max="11815" width="11.5703125" style="153"/>
    <col min="11816" max="11816" width="7.42578125" style="153" customWidth="1"/>
    <col min="11817" max="11817" width="6.5703125" style="153" customWidth="1"/>
    <col min="11818" max="11818" width="8.140625" style="153" customWidth="1"/>
    <col min="11819" max="11819" width="9.140625" style="153" customWidth="1"/>
    <col min="11820" max="11820" width="11.5703125" style="153"/>
    <col min="11821" max="11821" width="4.42578125" style="153" customWidth="1"/>
    <col min="11822" max="11822" width="4.85546875" style="153" customWidth="1"/>
    <col min="11823" max="11823" width="3.5703125" style="153" customWidth="1"/>
    <col min="11824" max="11824" width="4.42578125" style="153" customWidth="1"/>
    <col min="11825" max="11825" width="7.85546875" style="153" customWidth="1"/>
    <col min="11826" max="11826" width="3.42578125" style="153" customWidth="1"/>
    <col min="11827" max="12032" width="11.5703125" style="153"/>
    <col min="12033" max="12033" width="1.85546875" style="153" customWidth="1"/>
    <col min="12034" max="12037" width="4.5703125" style="153" customWidth="1"/>
    <col min="12038" max="12038" width="23.42578125" style="153" customWidth="1"/>
    <col min="12039" max="12039" width="13.42578125" style="153" customWidth="1"/>
    <col min="12040" max="12040" width="7" style="153" customWidth="1"/>
    <col min="12041" max="12041" width="8.5703125" style="153" customWidth="1"/>
    <col min="12042" max="12043" width="4.5703125" style="153" customWidth="1"/>
    <col min="12044" max="12044" width="7.5703125" style="153" customWidth="1"/>
    <col min="12045" max="12045" width="8" style="153" customWidth="1"/>
    <col min="12046" max="12048" width="4.5703125" style="153" customWidth="1"/>
    <col min="12049" max="12049" width="7.140625" style="153" customWidth="1"/>
    <col min="12050" max="12050" width="7.42578125" style="153" customWidth="1"/>
    <col min="12051" max="12051" width="7.85546875" style="153" customWidth="1"/>
    <col min="12052" max="12052" width="4.5703125" style="153" customWidth="1"/>
    <col min="12053" max="12053" width="3.140625" style="153" customWidth="1"/>
    <col min="12054" max="12054" width="7.42578125" style="153" customWidth="1"/>
    <col min="12055" max="12055" width="8.140625" style="153" customWidth="1"/>
    <col min="12056" max="12056" width="4.5703125" style="153" customWidth="1"/>
    <col min="12057" max="12057" width="10.5703125" style="153" customWidth="1"/>
    <col min="12058" max="12058" width="2.5703125" style="153" customWidth="1"/>
    <col min="12059" max="12060" width="8.42578125" style="153" customWidth="1"/>
    <col min="12061" max="12063" width="4.5703125" style="153" customWidth="1"/>
    <col min="12064" max="12064" width="7.140625" style="153" customWidth="1"/>
    <col min="12065" max="12065" width="8.5703125" style="153" customWidth="1"/>
    <col min="12066" max="12069" width="4.5703125" style="153" customWidth="1"/>
    <col min="12070" max="12071" width="11.5703125" style="153"/>
    <col min="12072" max="12072" width="7.42578125" style="153" customWidth="1"/>
    <col min="12073" max="12073" width="6.5703125" style="153" customWidth="1"/>
    <col min="12074" max="12074" width="8.140625" style="153" customWidth="1"/>
    <col min="12075" max="12075" width="9.140625" style="153" customWidth="1"/>
    <col min="12076" max="12076" width="11.5703125" style="153"/>
    <col min="12077" max="12077" width="4.42578125" style="153" customWidth="1"/>
    <col min="12078" max="12078" width="4.85546875" style="153" customWidth="1"/>
    <col min="12079" max="12079" width="3.5703125" style="153" customWidth="1"/>
    <col min="12080" max="12080" width="4.42578125" style="153" customWidth="1"/>
    <col min="12081" max="12081" width="7.85546875" style="153" customWidth="1"/>
    <col min="12082" max="12082" width="3.42578125" style="153" customWidth="1"/>
    <col min="12083" max="12288" width="11.5703125" style="153"/>
    <col min="12289" max="12289" width="1.85546875" style="153" customWidth="1"/>
    <col min="12290" max="12293" width="4.5703125" style="153" customWidth="1"/>
    <col min="12294" max="12294" width="23.42578125" style="153" customWidth="1"/>
    <col min="12295" max="12295" width="13.42578125" style="153" customWidth="1"/>
    <col min="12296" max="12296" width="7" style="153" customWidth="1"/>
    <col min="12297" max="12297" width="8.5703125" style="153" customWidth="1"/>
    <col min="12298" max="12299" width="4.5703125" style="153" customWidth="1"/>
    <col min="12300" max="12300" width="7.5703125" style="153" customWidth="1"/>
    <col min="12301" max="12301" width="8" style="153" customWidth="1"/>
    <col min="12302" max="12304" width="4.5703125" style="153" customWidth="1"/>
    <col min="12305" max="12305" width="7.140625" style="153" customWidth="1"/>
    <col min="12306" max="12306" width="7.42578125" style="153" customWidth="1"/>
    <col min="12307" max="12307" width="7.85546875" style="153" customWidth="1"/>
    <col min="12308" max="12308" width="4.5703125" style="153" customWidth="1"/>
    <col min="12309" max="12309" width="3.140625" style="153" customWidth="1"/>
    <col min="12310" max="12310" width="7.42578125" style="153" customWidth="1"/>
    <col min="12311" max="12311" width="8.140625" style="153" customWidth="1"/>
    <col min="12312" max="12312" width="4.5703125" style="153" customWidth="1"/>
    <col min="12313" max="12313" width="10.5703125" style="153" customWidth="1"/>
    <col min="12314" max="12314" width="2.5703125" style="153" customWidth="1"/>
    <col min="12315" max="12316" width="8.42578125" style="153" customWidth="1"/>
    <col min="12317" max="12319" width="4.5703125" style="153" customWidth="1"/>
    <col min="12320" max="12320" width="7.140625" style="153" customWidth="1"/>
    <col min="12321" max="12321" width="8.5703125" style="153" customWidth="1"/>
    <col min="12322" max="12325" width="4.5703125" style="153" customWidth="1"/>
    <col min="12326" max="12327" width="11.5703125" style="153"/>
    <col min="12328" max="12328" width="7.42578125" style="153" customWidth="1"/>
    <col min="12329" max="12329" width="6.5703125" style="153" customWidth="1"/>
    <col min="12330" max="12330" width="8.140625" style="153" customWidth="1"/>
    <col min="12331" max="12331" width="9.140625" style="153" customWidth="1"/>
    <col min="12332" max="12332" width="11.5703125" style="153"/>
    <col min="12333" max="12333" width="4.42578125" style="153" customWidth="1"/>
    <col min="12334" max="12334" width="4.85546875" style="153" customWidth="1"/>
    <col min="12335" max="12335" width="3.5703125" style="153" customWidth="1"/>
    <col min="12336" max="12336" width="4.42578125" style="153" customWidth="1"/>
    <col min="12337" max="12337" width="7.85546875" style="153" customWidth="1"/>
    <col min="12338" max="12338" width="3.42578125" style="153" customWidth="1"/>
    <col min="12339" max="12544" width="11.5703125" style="153"/>
    <col min="12545" max="12545" width="1.85546875" style="153" customWidth="1"/>
    <col min="12546" max="12549" width="4.5703125" style="153" customWidth="1"/>
    <col min="12550" max="12550" width="23.42578125" style="153" customWidth="1"/>
    <col min="12551" max="12551" width="13.42578125" style="153" customWidth="1"/>
    <col min="12552" max="12552" width="7" style="153" customWidth="1"/>
    <col min="12553" max="12553" width="8.5703125" style="153" customWidth="1"/>
    <col min="12554" max="12555" width="4.5703125" style="153" customWidth="1"/>
    <col min="12556" max="12556" width="7.5703125" style="153" customWidth="1"/>
    <col min="12557" max="12557" width="8" style="153" customWidth="1"/>
    <col min="12558" max="12560" width="4.5703125" style="153" customWidth="1"/>
    <col min="12561" max="12561" width="7.140625" style="153" customWidth="1"/>
    <col min="12562" max="12562" width="7.42578125" style="153" customWidth="1"/>
    <col min="12563" max="12563" width="7.85546875" style="153" customWidth="1"/>
    <col min="12564" max="12564" width="4.5703125" style="153" customWidth="1"/>
    <col min="12565" max="12565" width="3.140625" style="153" customWidth="1"/>
    <col min="12566" max="12566" width="7.42578125" style="153" customWidth="1"/>
    <col min="12567" max="12567" width="8.140625" style="153" customWidth="1"/>
    <col min="12568" max="12568" width="4.5703125" style="153" customWidth="1"/>
    <col min="12569" max="12569" width="10.5703125" style="153" customWidth="1"/>
    <col min="12570" max="12570" width="2.5703125" style="153" customWidth="1"/>
    <col min="12571" max="12572" width="8.42578125" style="153" customWidth="1"/>
    <col min="12573" max="12575" width="4.5703125" style="153" customWidth="1"/>
    <col min="12576" max="12576" width="7.140625" style="153" customWidth="1"/>
    <col min="12577" max="12577" width="8.5703125" style="153" customWidth="1"/>
    <col min="12578" max="12581" width="4.5703125" style="153" customWidth="1"/>
    <col min="12582" max="12583" width="11.5703125" style="153"/>
    <col min="12584" max="12584" width="7.42578125" style="153" customWidth="1"/>
    <col min="12585" max="12585" width="6.5703125" style="153" customWidth="1"/>
    <col min="12586" max="12586" width="8.140625" style="153" customWidth="1"/>
    <col min="12587" max="12587" width="9.140625" style="153" customWidth="1"/>
    <col min="12588" max="12588" width="11.5703125" style="153"/>
    <col min="12589" max="12589" width="4.42578125" style="153" customWidth="1"/>
    <col min="12590" max="12590" width="4.85546875" style="153" customWidth="1"/>
    <col min="12591" max="12591" width="3.5703125" style="153" customWidth="1"/>
    <col min="12592" max="12592" width="4.42578125" style="153" customWidth="1"/>
    <col min="12593" max="12593" width="7.85546875" style="153" customWidth="1"/>
    <col min="12594" max="12594" width="3.42578125" style="153" customWidth="1"/>
    <col min="12595" max="12800" width="11.5703125" style="153"/>
    <col min="12801" max="12801" width="1.85546875" style="153" customWidth="1"/>
    <col min="12802" max="12805" width="4.5703125" style="153" customWidth="1"/>
    <col min="12806" max="12806" width="23.42578125" style="153" customWidth="1"/>
    <col min="12807" max="12807" width="13.42578125" style="153" customWidth="1"/>
    <col min="12808" max="12808" width="7" style="153" customWidth="1"/>
    <col min="12809" max="12809" width="8.5703125" style="153" customWidth="1"/>
    <col min="12810" max="12811" width="4.5703125" style="153" customWidth="1"/>
    <col min="12812" max="12812" width="7.5703125" style="153" customWidth="1"/>
    <col min="12813" max="12813" width="8" style="153" customWidth="1"/>
    <col min="12814" max="12816" width="4.5703125" style="153" customWidth="1"/>
    <col min="12817" max="12817" width="7.140625" style="153" customWidth="1"/>
    <col min="12818" max="12818" width="7.42578125" style="153" customWidth="1"/>
    <col min="12819" max="12819" width="7.85546875" style="153" customWidth="1"/>
    <col min="12820" max="12820" width="4.5703125" style="153" customWidth="1"/>
    <col min="12821" max="12821" width="3.140625" style="153" customWidth="1"/>
    <col min="12822" max="12822" width="7.42578125" style="153" customWidth="1"/>
    <col min="12823" max="12823" width="8.140625" style="153" customWidth="1"/>
    <col min="12824" max="12824" width="4.5703125" style="153" customWidth="1"/>
    <col min="12825" max="12825" width="10.5703125" style="153" customWidth="1"/>
    <col min="12826" max="12826" width="2.5703125" style="153" customWidth="1"/>
    <col min="12827" max="12828" width="8.42578125" style="153" customWidth="1"/>
    <col min="12829" max="12831" width="4.5703125" style="153" customWidth="1"/>
    <col min="12832" max="12832" width="7.140625" style="153" customWidth="1"/>
    <col min="12833" max="12833" width="8.5703125" style="153" customWidth="1"/>
    <col min="12834" max="12837" width="4.5703125" style="153" customWidth="1"/>
    <col min="12838" max="12839" width="11.5703125" style="153"/>
    <col min="12840" max="12840" width="7.42578125" style="153" customWidth="1"/>
    <col min="12841" max="12841" width="6.5703125" style="153" customWidth="1"/>
    <col min="12842" max="12842" width="8.140625" style="153" customWidth="1"/>
    <col min="12843" max="12843" width="9.140625" style="153" customWidth="1"/>
    <col min="12844" max="12844" width="11.5703125" style="153"/>
    <col min="12845" max="12845" width="4.42578125" style="153" customWidth="1"/>
    <col min="12846" max="12846" width="4.85546875" style="153" customWidth="1"/>
    <col min="12847" max="12847" width="3.5703125" style="153" customWidth="1"/>
    <col min="12848" max="12848" width="4.42578125" style="153" customWidth="1"/>
    <col min="12849" max="12849" width="7.85546875" style="153" customWidth="1"/>
    <col min="12850" max="12850" width="3.42578125" style="153" customWidth="1"/>
    <col min="12851" max="13056" width="11.5703125" style="153"/>
    <col min="13057" max="13057" width="1.85546875" style="153" customWidth="1"/>
    <col min="13058" max="13061" width="4.5703125" style="153" customWidth="1"/>
    <col min="13062" max="13062" width="23.42578125" style="153" customWidth="1"/>
    <col min="13063" max="13063" width="13.42578125" style="153" customWidth="1"/>
    <col min="13064" max="13064" width="7" style="153" customWidth="1"/>
    <col min="13065" max="13065" width="8.5703125" style="153" customWidth="1"/>
    <col min="13066" max="13067" width="4.5703125" style="153" customWidth="1"/>
    <col min="13068" max="13068" width="7.5703125" style="153" customWidth="1"/>
    <col min="13069" max="13069" width="8" style="153" customWidth="1"/>
    <col min="13070" max="13072" width="4.5703125" style="153" customWidth="1"/>
    <col min="13073" max="13073" width="7.140625" style="153" customWidth="1"/>
    <col min="13074" max="13074" width="7.42578125" style="153" customWidth="1"/>
    <col min="13075" max="13075" width="7.85546875" style="153" customWidth="1"/>
    <col min="13076" max="13076" width="4.5703125" style="153" customWidth="1"/>
    <col min="13077" max="13077" width="3.140625" style="153" customWidth="1"/>
    <col min="13078" max="13078" width="7.42578125" style="153" customWidth="1"/>
    <col min="13079" max="13079" width="8.140625" style="153" customWidth="1"/>
    <col min="13080" max="13080" width="4.5703125" style="153" customWidth="1"/>
    <col min="13081" max="13081" width="10.5703125" style="153" customWidth="1"/>
    <col min="13082" max="13082" width="2.5703125" style="153" customWidth="1"/>
    <col min="13083" max="13084" width="8.42578125" style="153" customWidth="1"/>
    <col min="13085" max="13087" width="4.5703125" style="153" customWidth="1"/>
    <col min="13088" max="13088" width="7.140625" style="153" customWidth="1"/>
    <col min="13089" max="13089" width="8.5703125" style="153" customWidth="1"/>
    <col min="13090" max="13093" width="4.5703125" style="153" customWidth="1"/>
    <col min="13094" max="13095" width="11.5703125" style="153"/>
    <col min="13096" max="13096" width="7.42578125" style="153" customWidth="1"/>
    <col min="13097" max="13097" width="6.5703125" style="153" customWidth="1"/>
    <col min="13098" max="13098" width="8.140625" style="153" customWidth="1"/>
    <col min="13099" max="13099" width="9.140625" style="153" customWidth="1"/>
    <col min="13100" max="13100" width="11.5703125" style="153"/>
    <col min="13101" max="13101" width="4.42578125" style="153" customWidth="1"/>
    <col min="13102" max="13102" width="4.85546875" style="153" customWidth="1"/>
    <col min="13103" max="13103" width="3.5703125" style="153" customWidth="1"/>
    <col min="13104" max="13104" width="4.42578125" style="153" customWidth="1"/>
    <col min="13105" max="13105" width="7.85546875" style="153" customWidth="1"/>
    <col min="13106" max="13106" width="3.42578125" style="153" customWidth="1"/>
    <col min="13107" max="13312" width="11.5703125" style="153"/>
    <col min="13313" max="13313" width="1.85546875" style="153" customWidth="1"/>
    <col min="13314" max="13317" width="4.5703125" style="153" customWidth="1"/>
    <col min="13318" max="13318" width="23.42578125" style="153" customWidth="1"/>
    <col min="13319" max="13319" width="13.42578125" style="153" customWidth="1"/>
    <col min="13320" max="13320" width="7" style="153" customWidth="1"/>
    <col min="13321" max="13321" width="8.5703125" style="153" customWidth="1"/>
    <col min="13322" max="13323" width="4.5703125" style="153" customWidth="1"/>
    <col min="13324" max="13324" width="7.5703125" style="153" customWidth="1"/>
    <col min="13325" max="13325" width="8" style="153" customWidth="1"/>
    <col min="13326" max="13328" width="4.5703125" style="153" customWidth="1"/>
    <col min="13329" max="13329" width="7.140625" style="153" customWidth="1"/>
    <col min="13330" max="13330" width="7.42578125" style="153" customWidth="1"/>
    <col min="13331" max="13331" width="7.85546875" style="153" customWidth="1"/>
    <col min="13332" max="13332" width="4.5703125" style="153" customWidth="1"/>
    <col min="13333" max="13333" width="3.140625" style="153" customWidth="1"/>
    <col min="13334" max="13334" width="7.42578125" style="153" customWidth="1"/>
    <col min="13335" max="13335" width="8.140625" style="153" customWidth="1"/>
    <col min="13336" max="13336" width="4.5703125" style="153" customWidth="1"/>
    <col min="13337" max="13337" width="10.5703125" style="153" customWidth="1"/>
    <col min="13338" max="13338" width="2.5703125" style="153" customWidth="1"/>
    <col min="13339" max="13340" width="8.42578125" style="153" customWidth="1"/>
    <col min="13341" max="13343" width="4.5703125" style="153" customWidth="1"/>
    <col min="13344" max="13344" width="7.140625" style="153" customWidth="1"/>
    <col min="13345" max="13345" width="8.5703125" style="153" customWidth="1"/>
    <col min="13346" max="13349" width="4.5703125" style="153" customWidth="1"/>
    <col min="13350" max="13351" width="11.5703125" style="153"/>
    <col min="13352" max="13352" width="7.42578125" style="153" customWidth="1"/>
    <col min="13353" max="13353" width="6.5703125" style="153" customWidth="1"/>
    <col min="13354" max="13354" width="8.140625" style="153" customWidth="1"/>
    <col min="13355" max="13355" width="9.140625" style="153" customWidth="1"/>
    <col min="13356" max="13356" width="11.5703125" style="153"/>
    <col min="13357" max="13357" width="4.42578125" style="153" customWidth="1"/>
    <col min="13358" max="13358" width="4.85546875" style="153" customWidth="1"/>
    <col min="13359" max="13359" width="3.5703125" style="153" customWidth="1"/>
    <col min="13360" max="13360" width="4.42578125" style="153" customWidth="1"/>
    <col min="13361" max="13361" width="7.85546875" style="153" customWidth="1"/>
    <col min="13362" max="13362" width="3.42578125" style="153" customWidth="1"/>
    <col min="13363" max="13568" width="11.5703125" style="153"/>
    <col min="13569" max="13569" width="1.85546875" style="153" customWidth="1"/>
    <col min="13570" max="13573" width="4.5703125" style="153" customWidth="1"/>
    <col min="13574" max="13574" width="23.42578125" style="153" customWidth="1"/>
    <col min="13575" max="13575" width="13.42578125" style="153" customWidth="1"/>
    <col min="13576" max="13576" width="7" style="153" customWidth="1"/>
    <col min="13577" max="13577" width="8.5703125" style="153" customWidth="1"/>
    <col min="13578" max="13579" width="4.5703125" style="153" customWidth="1"/>
    <col min="13580" max="13580" width="7.5703125" style="153" customWidth="1"/>
    <col min="13581" max="13581" width="8" style="153" customWidth="1"/>
    <col min="13582" max="13584" width="4.5703125" style="153" customWidth="1"/>
    <col min="13585" max="13585" width="7.140625" style="153" customWidth="1"/>
    <col min="13586" max="13586" width="7.42578125" style="153" customWidth="1"/>
    <col min="13587" max="13587" width="7.85546875" style="153" customWidth="1"/>
    <col min="13588" max="13588" width="4.5703125" style="153" customWidth="1"/>
    <col min="13589" max="13589" width="3.140625" style="153" customWidth="1"/>
    <col min="13590" max="13590" width="7.42578125" style="153" customWidth="1"/>
    <col min="13591" max="13591" width="8.140625" style="153" customWidth="1"/>
    <col min="13592" max="13592" width="4.5703125" style="153" customWidth="1"/>
    <col min="13593" max="13593" width="10.5703125" style="153" customWidth="1"/>
    <col min="13594" max="13594" width="2.5703125" style="153" customWidth="1"/>
    <col min="13595" max="13596" width="8.42578125" style="153" customWidth="1"/>
    <col min="13597" max="13599" width="4.5703125" style="153" customWidth="1"/>
    <col min="13600" max="13600" width="7.140625" style="153" customWidth="1"/>
    <col min="13601" max="13601" width="8.5703125" style="153" customWidth="1"/>
    <col min="13602" max="13605" width="4.5703125" style="153" customWidth="1"/>
    <col min="13606" max="13607" width="11.5703125" style="153"/>
    <col min="13608" max="13608" width="7.42578125" style="153" customWidth="1"/>
    <col min="13609" max="13609" width="6.5703125" style="153" customWidth="1"/>
    <col min="13610" max="13610" width="8.140625" style="153" customWidth="1"/>
    <col min="13611" max="13611" width="9.140625" style="153" customWidth="1"/>
    <col min="13612" max="13612" width="11.5703125" style="153"/>
    <col min="13613" max="13613" width="4.42578125" style="153" customWidth="1"/>
    <col min="13614" max="13614" width="4.85546875" style="153" customWidth="1"/>
    <col min="13615" max="13615" width="3.5703125" style="153" customWidth="1"/>
    <col min="13616" max="13616" width="4.42578125" style="153" customWidth="1"/>
    <col min="13617" max="13617" width="7.85546875" style="153" customWidth="1"/>
    <col min="13618" max="13618" width="3.42578125" style="153" customWidth="1"/>
    <col min="13619" max="13824" width="11.5703125" style="153"/>
    <col min="13825" max="13825" width="1.85546875" style="153" customWidth="1"/>
    <col min="13826" max="13829" width="4.5703125" style="153" customWidth="1"/>
    <col min="13830" max="13830" width="23.42578125" style="153" customWidth="1"/>
    <col min="13831" max="13831" width="13.42578125" style="153" customWidth="1"/>
    <col min="13832" max="13832" width="7" style="153" customWidth="1"/>
    <col min="13833" max="13833" width="8.5703125" style="153" customWidth="1"/>
    <col min="13834" max="13835" width="4.5703125" style="153" customWidth="1"/>
    <col min="13836" max="13836" width="7.5703125" style="153" customWidth="1"/>
    <col min="13837" max="13837" width="8" style="153" customWidth="1"/>
    <col min="13838" max="13840" width="4.5703125" style="153" customWidth="1"/>
    <col min="13841" max="13841" width="7.140625" style="153" customWidth="1"/>
    <col min="13842" max="13842" width="7.42578125" style="153" customWidth="1"/>
    <col min="13843" max="13843" width="7.85546875" style="153" customWidth="1"/>
    <col min="13844" max="13844" width="4.5703125" style="153" customWidth="1"/>
    <col min="13845" max="13845" width="3.140625" style="153" customWidth="1"/>
    <col min="13846" max="13846" width="7.42578125" style="153" customWidth="1"/>
    <col min="13847" max="13847" width="8.140625" style="153" customWidth="1"/>
    <col min="13848" max="13848" width="4.5703125" style="153" customWidth="1"/>
    <col min="13849" max="13849" width="10.5703125" style="153" customWidth="1"/>
    <col min="13850" max="13850" width="2.5703125" style="153" customWidth="1"/>
    <col min="13851" max="13852" width="8.42578125" style="153" customWidth="1"/>
    <col min="13853" max="13855" width="4.5703125" style="153" customWidth="1"/>
    <col min="13856" max="13856" width="7.140625" style="153" customWidth="1"/>
    <col min="13857" max="13857" width="8.5703125" style="153" customWidth="1"/>
    <col min="13858" max="13861" width="4.5703125" style="153" customWidth="1"/>
    <col min="13862" max="13863" width="11.5703125" style="153"/>
    <col min="13864" max="13864" width="7.42578125" style="153" customWidth="1"/>
    <col min="13865" max="13865" width="6.5703125" style="153" customWidth="1"/>
    <col min="13866" max="13866" width="8.140625" style="153" customWidth="1"/>
    <col min="13867" max="13867" width="9.140625" style="153" customWidth="1"/>
    <col min="13868" max="13868" width="11.5703125" style="153"/>
    <col min="13869" max="13869" width="4.42578125" style="153" customWidth="1"/>
    <col min="13870" max="13870" width="4.85546875" style="153" customWidth="1"/>
    <col min="13871" max="13871" width="3.5703125" style="153" customWidth="1"/>
    <col min="13872" max="13872" width="4.42578125" style="153" customWidth="1"/>
    <col min="13873" max="13873" width="7.85546875" style="153" customWidth="1"/>
    <col min="13874" max="13874" width="3.42578125" style="153" customWidth="1"/>
    <col min="13875" max="14080" width="11.5703125" style="153"/>
    <col min="14081" max="14081" width="1.85546875" style="153" customWidth="1"/>
    <col min="14082" max="14085" width="4.5703125" style="153" customWidth="1"/>
    <col min="14086" max="14086" width="23.42578125" style="153" customWidth="1"/>
    <col min="14087" max="14087" width="13.42578125" style="153" customWidth="1"/>
    <col min="14088" max="14088" width="7" style="153" customWidth="1"/>
    <col min="14089" max="14089" width="8.5703125" style="153" customWidth="1"/>
    <col min="14090" max="14091" width="4.5703125" style="153" customWidth="1"/>
    <col min="14092" max="14092" width="7.5703125" style="153" customWidth="1"/>
    <col min="14093" max="14093" width="8" style="153" customWidth="1"/>
    <col min="14094" max="14096" width="4.5703125" style="153" customWidth="1"/>
    <col min="14097" max="14097" width="7.140625" style="153" customWidth="1"/>
    <col min="14098" max="14098" width="7.42578125" style="153" customWidth="1"/>
    <col min="14099" max="14099" width="7.85546875" style="153" customWidth="1"/>
    <col min="14100" max="14100" width="4.5703125" style="153" customWidth="1"/>
    <col min="14101" max="14101" width="3.140625" style="153" customWidth="1"/>
    <col min="14102" max="14102" width="7.42578125" style="153" customWidth="1"/>
    <col min="14103" max="14103" width="8.140625" style="153" customWidth="1"/>
    <col min="14104" max="14104" width="4.5703125" style="153" customWidth="1"/>
    <col min="14105" max="14105" width="10.5703125" style="153" customWidth="1"/>
    <col min="14106" max="14106" width="2.5703125" style="153" customWidth="1"/>
    <col min="14107" max="14108" width="8.42578125" style="153" customWidth="1"/>
    <col min="14109" max="14111" width="4.5703125" style="153" customWidth="1"/>
    <col min="14112" max="14112" width="7.140625" style="153" customWidth="1"/>
    <col min="14113" max="14113" width="8.5703125" style="153" customWidth="1"/>
    <col min="14114" max="14117" width="4.5703125" style="153" customWidth="1"/>
    <col min="14118" max="14119" width="11.5703125" style="153"/>
    <col min="14120" max="14120" width="7.42578125" style="153" customWidth="1"/>
    <col min="14121" max="14121" width="6.5703125" style="153" customWidth="1"/>
    <col min="14122" max="14122" width="8.140625" style="153" customWidth="1"/>
    <col min="14123" max="14123" width="9.140625" style="153" customWidth="1"/>
    <col min="14124" max="14124" width="11.5703125" style="153"/>
    <col min="14125" max="14125" width="4.42578125" style="153" customWidth="1"/>
    <col min="14126" max="14126" width="4.85546875" style="153" customWidth="1"/>
    <col min="14127" max="14127" width="3.5703125" style="153" customWidth="1"/>
    <col min="14128" max="14128" width="4.42578125" style="153" customWidth="1"/>
    <col min="14129" max="14129" width="7.85546875" style="153" customWidth="1"/>
    <col min="14130" max="14130" width="3.42578125" style="153" customWidth="1"/>
    <col min="14131" max="14336" width="11.5703125" style="153"/>
    <col min="14337" max="14337" width="1.85546875" style="153" customWidth="1"/>
    <col min="14338" max="14341" width="4.5703125" style="153" customWidth="1"/>
    <col min="14342" max="14342" width="23.42578125" style="153" customWidth="1"/>
    <col min="14343" max="14343" width="13.42578125" style="153" customWidth="1"/>
    <col min="14344" max="14344" width="7" style="153" customWidth="1"/>
    <col min="14345" max="14345" width="8.5703125" style="153" customWidth="1"/>
    <col min="14346" max="14347" width="4.5703125" style="153" customWidth="1"/>
    <col min="14348" max="14348" width="7.5703125" style="153" customWidth="1"/>
    <col min="14349" max="14349" width="8" style="153" customWidth="1"/>
    <col min="14350" max="14352" width="4.5703125" style="153" customWidth="1"/>
    <col min="14353" max="14353" width="7.140625" style="153" customWidth="1"/>
    <col min="14354" max="14354" width="7.42578125" style="153" customWidth="1"/>
    <col min="14355" max="14355" width="7.85546875" style="153" customWidth="1"/>
    <col min="14356" max="14356" width="4.5703125" style="153" customWidth="1"/>
    <col min="14357" max="14357" width="3.140625" style="153" customWidth="1"/>
    <col min="14358" max="14358" width="7.42578125" style="153" customWidth="1"/>
    <col min="14359" max="14359" width="8.140625" style="153" customWidth="1"/>
    <col min="14360" max="14360" width="4.5703125" style="153" customWidth="1"/>
    <col min="14361" max="14361" width="10.5703125" style="153" customWidth="1"/>
    <col min="14362" max="14362" width="2.5703125" style="153" customWidth="1"/>
    <col min="14363" max="14364" width="8.42578125" style="153" customWidth="1"/>
    <col min="14365" max="14367" width="4.5703125" style="153" customWidth="1"/>
    <col min="14368" max="14368" width="7.140625" style="153" customWidth="1"/>
    <col min="14369" max="14369" width="8.5703125" style="153" customWidth="1"/>
    <col min="14370" max="14373" width="4.5703125" style="153" customWidth="1"/>
    <col min="14374" max="14375" width="11.5703125" style="153"/>
    <col min="14376" max="14376" width="7.42578125" style="153" customWidth="1"/>
    <col min="14377" max="14377" width="6.5703125" style="153" customWidth="1"/>
    <col min="14378" max="14378" width="8.140625" style="153" customWidth="1"/>
    <col min="14379" max="14379" width="9.140625" style="153" customWidth="1"/>
    <col min="14380" max="14380" width="11.5703125" style="153"/>
    <col min="14381" max="14381" width="4.42578125" style="153" customWidth="1"/>
    <col min="14382" max="14382" width="4.85546875" style="153" customWidth="1"/>
    <col min="14383" max="14383" width="3.5703125" style="153" customWidth="1"/>
    <col min="14384" max="14384" width="4.42578125" style="153" customWidth="1"/>
    <col min="14385" max="14385" width="7.85546875" style="153" customWidth="1"/>
    <col min="14386" max="14386" width="3.42578125" style="153" customWidth="1"/>
    <col min="14387" max="14592" width="11.5703125" style="153"/>
    <col min="14593" max="14593" width="1.85546875" style="153" customWidth="1"/>
    <col min="14594" max="14597" width="4.5703125" style="153" customWidth="1"/>
    <col min="14598" max="14598" width="23.42578125" style="153" customWidth="1"/>
    <col min="14599" max="14599" width="13.42578125" style="153" customWidth="1"/>
    <col min="14600" max="14600" width="7" style="153" customWidth="1"/>
    <col min="14601" max="14601" width="8.5703125" style="153" customWidth="1"/>
    <col min="14602" max="14603" width="4.5703125" style="153" customWidth="1"/>
    <col min="14604" max="14604" width="7.5703125" style="153" customWidth="1"/>
    <col min="14605" max="14605" width="8" style="153" customWidth="1"/>
    <col min="14606" max="14608" width="4.5703125" style="153" customWidth="1"/>
    <col min="14609" max="14609" width="7.140625" style="153" customWidth="1"/>
    <col min="14610" max="14610" width="7.42578125" style="153" customWidth="1"/>
    <col min="14611" max="14611" width="7.85546875" style="153" customWidth="1"/>
    <col min="14612" max="14612" width="4.5703125" style="153" customWidth="1"/>
    <col min="14613" max="14613" width="3.140625" style="153" customWidth="1"/>
    <col min="14614" max="14614" width="7.42578125" style="153" customWidth="1"/>
    <col min="14615" max="14615" width="8.140625" style="153" customWidth="1"/>
    <col min="14616" max="14616" width="4.5703125" style="153" customWidth="1"/>
    <col min="14617" max="14617" width="10.5703125" style="153" customWidth="1"/>
    <col min="14618" max="14618" width="2.5703125" style="153" customWidth="1"/>
    <col min="14619" max="14620" width="8.42578125" style="153" customWidth="1"/>
    <col min="14621" max="14623" width="4.5703125" style="153" customWidth="1"/>
    <col min="14624" max="14624" width="7.140625" style="153" customWidth="1"/>
    <col min="14625" max="14625" width="8.5703125" style="153" customWidth="1"/>
    <col min="14626" max="14629" width="4.5703125" style="153" customWidth="1"/>
    <col min="14630" max="14631" width="11.5703125" style="153"/>
    <col min="14632" max="14632" width="7.42578125" style="153" customWidth="1"/>
    <col min="14633" max="14633" width="6.5703125" style="153" customWidth="1"/>
    <col min="14634" max="14634" width="8.140625" style="153" customWidth="1"/>
    <col min="14635" max="14635" width="9.140625" style="153" customWidth="1"/>
    <col min="14636" max="14636" width="11.5703125" style="153"/>
    <col min="14637" max="14637" width="4.42578125" style="153" customWidth="1"/>
    <col min="14638" max="14638" width="4.85546875" style="153" customWidth="1"/>
    <col min="14639" max="14639" width="3.5703125" style="153" customWidth="1"/>
    <col min="14640" max="14640" width="4.42578125" style="153" customWidth="1"/>
    <col min="14641" max="14641" width="7.85546875" style="153" customWidth="1"/>
    <col min="14642" max="14642" width="3.42578125" style="153" customWidth="1"/>
    <col min="14643" max="14848" width="11.5703125" style="153"/>
    <col min="14849" max="14849" width="1.85546875" style="153" customWidth="1"/>
    <col min="14850" max="14853" width="4.5703125" style="153" customWidth="1"/>
    <col min="14854" max="14854" width="23.42578125" style="153" customWidth="1"/>
    <col min="14855" max="14855" width="13.42578125" style="153" customWidth="1"/>
    <col min="14856" max="14856" width="7" style="153" customWidth="1"/>
    <col min="14857" max="14857" width="8.5703125" style="153" customWidth="1"/>
    <col min="14858" max="14859" width="4.5703125" style="153" customWidth="1"/>
    <col min="14860" max="14860" width="7.5703125" style="153" customWidth="1"/>
    <col min="14861" max="14861" width="8" style="153" customWidth="1"/>
    <col min="14862" max="14864" width="4.5703125" style="153" customWidth="1"/>
    <col min="14865" max="14865" width="7.140625" style="153" customWidth="1"/>
    <col min="14866" max="14866" width="7.42578125" style="153" customWidth="1"/>
    <col min="14867" max="14867" width="7.85546875" style="153" customWidth="1"/>
    <col min="14868" max="14868" width="4.5703125" style="153" customWidth="1"/>
    <col min="14869" max="14869" width="3.140625" style="153" customWidth="1"/>
    <col min="14870" max="14870" width="7.42578125" style="153" customWidth="1"/>
    <col min="14871" max="14871" width="8.140625" style="153" customWidth="1"/>
    <col min="14872" max="14872" width="4.5703125" style="153" customWidth="1"/>
    <col min="14873" max="14873" width="10.5703125" style="153" customWidth="1"/>
    <col min="14874" max="14874" width="2.5703125" style="153" customWidth="1"/>
    <col min="14875" max="14876" width="8.42578125" style="153" customWidth="1"/>
    <col min="14877" max="14879" width="4.5703125" style="153" customWidth="1"/>
    <col min="14880" max="14880" width="7.140625" style="153" customWidth="1"/>
    <col min="14881" max="14881" width="8.5703125" style="153" customWidth="1"/>
    <col min="14882" max="14885" width="4.5703125" style="153" customWidth="1"/>
    <col min="14886" max="14887" width="11.5703125" style="153"/>
    <col min="14888" max="14888" width="7.42578125" style="153" customWidth="1"/>
    <col min="14889" max="14889" width="6.5703125" style="153" customWidth="1"/>
    <col min="14890" max="14890" width="8.140625" style="153" customWidth="1"/>
    <col min="14891" max="14891" width="9.140625" style="153" customWidth="1"/>
    <col min="14892" max="14892" width="11.5703125" style="153"/>
    <col min="14893" max="14893" width="4.42578125" style="153" customWidth="1"/>
    <col min="14894" max="14894" width="4.85546875" style="153" customWidth="1"/>
    <col min="14895" max="14895" width="3.5703125" style="153" customWidth="1"/>
    <col min="14896" max="14896" width="4.42578125" style="153" customWidth="1"/>
    <col min="14897" max="14897" width="7.85546875" style="153" customWidth="1"/>
    <col min="14898" max="14898" width="3.42578125" style="153" customWidth="1"/>
    <col min="14899" max="15104" width="11.5703125" style="153"/>
    <col min="15105" max="15105" width="1.85546875" style="153" customWidth="1"/>
    <col min="15106" max="15109" width="4.5703125" style="153" customWidth="1"/>
    <col min="15110" max="15110" width="23.42578125" style="153" customWidth="1"/>
    <col min="15111" max="15111" width="13.42578125" style="153" customWidth="1"/>
    <col min="15112" max="15112" width="7" style="153" customWidth="1"/>
    <col min="15113" max="15113" width="8.5703125" style="153" customWidth="1"/>
    <col min="15114" max="15115" width="4.5703125" style="153" customWidth="1"/>
    <col min="15116" max="15116" width="7.5703125" style="153" customWidth="1"/>
    <col min="15117" max="15117" width="8" style="153" customWidth="1"/>
    <col min="15118" max="15120" width="4.5703125" style="153" customWidth="1"/>
    <col min="15121" max="15121" width="7.140625" style="153" customWidth="1"/>
    <col min="15122" max="15122" width="7.42578125" style="153" customWidth="1"/>
    <col min="15123" max="15123" width="7.85546875" style="153" customWidth="1"/>
    <col min="15124" max="15124" width="4.5703125" style="153" customWidth="1"/>
    <col min="15125" max="15125" width="3.140625" style="153" customWidth="1"/>
    <col min="15126" max="15126" width="7.42578125" style="153" customWidth="1"/>
    <col min="15127" max="15127" width="8.140625" style="153" customWidth="1"/>
    <col min="15128" max="15128" width="4.5703125" style="153" customWidth="1"/>
    <col min="15129" max="15129" width="10.5703125" style="153" customWidth="1"/>
    <col min="15130" max="15130" width="2.5703125" style="153" customWidth="1"/>
    <col min="15131" max="15132" width="8.42578125" style="153" customWidth="1"/>
    <col min="15133" max="15135" width="4.5703125" style="153" customWidth="1"/>
    <col min="15136" max="15136" width="7.140625" style="153" customWidth="1"/>
    <col min="15137" max="15137" width="8.5703125" style="153" customWidth="1"/>
    <col min="15138" max="15141" width="4.5703125" style="153" customWidth="1"/>
    <col min="15142" max="15143" width="11.5703125" style="153"/>
    <col min="15144" max="15144" width="7.42578125" style="153" customWidth="1"/>
    <col min="15145" max="15145" width="6.5703125" style="153" customWidth="1"/>
    <col min="15146" max="15146" width="8.140625" style="153" customWidth="1"/>
    <col min="15147" max="15147" width="9.140625" style="153" customWidth="1"/>
    <col min="15148" max="15148" width="11.5703125" style="153"/>
    <col min="15149" max="15149" width="4.42578125" style="153" customWidth="1"/>
    <col min="15150" max="15150" width="4.85546875" style="153" customWidth="1"/>
    <col min="15151" max="15151" width="3.5703125" style="153" customWidth="1"/>
    <col min="15152" max="15152" width="4.42578125" style="153" customWidth="1"/>
    <col min="15153" max="15153" width="7.85546875" style="153" customWidth="1"/>
    <col min="15154" max="15154" width="3.42578125" style="153" customWidth="1"/>
    <col min="15155" max="15360" width="11.5703125" style="153"/>
    <col min="15361" max="15361" width="1.85546875" style="153" customWidth="1"/>
    <col min="15362" max="15365" width="4.5703125" style="153" customWidth="1"/>
    <col min="15366" max="15366" width="23.42578125" style="153" customWidth="1"/>
    <col min="15367" max="15367" width="13.42578125" style="153" customWidth="1"/>
    <col min="15368" max="15368" width="7" style="153" customWidth="1"/>
    <col min="15369" max="15369" width="8.5703125" style="153" customWidth="1"/>
    <col min="15370" max="15371" width="4.5703125" style="153" customWidth="1"/>
    <col min="15372" max="15372" width="7.5703125" style="153" customWidth="1"/>
    <col min="15373" max="15373" width="8" style="153" customWidth="1"/>
    <col min="15374" max="15376" width="4.5703125" style="153" customWidth="1"/>
    <col min="15377" max="15377" width="7.140625" style="153" customWidth="1"/>
    <col min="15378" max="15378" width="7.42578125" style="153" customWidth="1"/>
    <col min="15379" max="15379" width="7.85546875" style="153" customWidth="1"/>
    <col min="15380" max="15380" width="4.5703125" style="153" customWidth="1"/>
    <col min="15381" max="15381" width="3.140625" style="153" customWidth="1"/>
    <col min="15382" max="15382" width="7.42578125" style="153" customWidth="1"/>
    <col min="15383" max="15383" width="8.140625" style="153" customWidth="1"/>
    <col min="15384" max="15384" width="4.5703125" style="153" customWidth="1"/>
    <col min="15385" max="15385" width="10.5703125" style="153" customWidth="1"/>
    <col min="15386" max="15386" width="2.5703125" style="153" customWidth="1"/>
    <col min="15387" max="15388" width="8.42578125" style="153" customWidth="1"/>
    <col min="15389" max="15391" width="4.5703125" style="153" customWidth="1"/>
    <col min="15392" max="15392" width="7.140625" style="153" customWidth="1"/>
    <col min="15393" max="15393" width="8.5703125" style="153" customWidth="1"/>
    <col min="15394" max="15397" width="4.5703125" style="153" customWidth="1"/>
    <col min="15398" max="15399" width="11.5703125" style="153"/>
    <col min="15400" max="15400" width="7.42578125" style="153" customWidth="1"/>
    <col min="15401" max="15401" width="6.5703125" style="153" customWidth="1"/>
    <col min="15402" max="15402" width="8.140625" style="153" customWidth="1"/>
    <col min="15403" max="15403" width="9.140625" style="153" customWidth="1"/>
    <col min="15404" max="15404" width="11.5703125" style="153"/>
    <col min="15405" max="15405" width="4.42578125" style="153" customWidth="1"/>
    <col min="15406" max="15406" width="4.85546875" style="153" customWidth="1"/>
    <col min="15407" max="15407" width="3.5703125" style="153" customWidth="1"/>
    <col min="15408" max="15408" width="4.42578125" style="153" customWidth="1"/>
    <col min="15409" max="15409" width="7.85546875" style="153" customWidth="1"/>
    <col min="15410" max="15410" width="3.42578125" style="153" customWidth="1"/>
    <col min="15411" max="15616" width="11.5703125" style="153"/>
    <col min="15617" max="15617" width="1.85546875" style="153" customWidth="1"/>
    <col min="15618" max="15621" width="4.5703125" style="153" customWidth="1"/>
    <col min="15622" max="15622" width="23.42578125" style="153" customWidth="1"/>
    <col min="15623" max="15623" width="13.42578125" style="153" customWidth="1"/>
    <col min="15624" max="15624" width="7" style="153" customWidth="1"/>
    <col min="15625" max="15625" width="8.5703125" style="153" customWidth="1"/>
    <col min="15626" max="15627" width="4.5703125" style="153" customWidth="1"/>
    <col min="15628" max="15628" width="7.5703125" style="153" customWidth="1"/>
    <col min="15629" max="15629" width="8" style="153" customWidth="1"/>
    <col min="15630" max="15632" width="4.5703125" style="153" customWidth="1"/>
    <col min="15633" max="15633" width="7.140625" style="153" customWidth="1"/>
    <col min="15634" max="15634" width="7.42578125" style="153" customWidth="1"/>
    <col min="15635" max="15635" width="7.85546875" style="153" customWidth="1"/>
    <col min="15636" max="15636" width="4.5703125" style="153" customWidth="1"/>
    <col min="15637" max="15637" width="3.140625" style="153" customWidth="1"/>
    <col min="15638" max="15638" width="7.42578125" style="153" customWidth="1"/>
    <col min="15639" max="15639" width="8.140625" style="153" customWidth="1"/>
    <col min="15640" max="15640" width="4.5703125" style="153" customWidth="1"/>
    <col min="15641" max="15641" width="10.5703125" style="153" customWidth="1"/>
    <col min="15642" max="15642" width="2.5703125" style="153" customWidth="1"/>
    <col min="15643" max="15644" width="8.42578125" style="153" customWidth="1"/>
    <col min="15645" max="15647" width="4.5703125" style="153" customWidth="1"/>
    <col min="15648" max="15648" width="7.140625" style="153" customWidth="1"/>
    <col min="15649" max="15649" width="8.5703125" style="153" customWidth="1"/>
    <col min="15650" max="15653" width="4.5703125" style="153" customWidth="1"/>
    <col min="15654" max="15655" width="11.5703125" style="153"/>
    <col min="15656" max="15656" width="7.42578125" style="153" customWidth="1"/>
    <col min="15657" max="15657" width="6.5703125" style="153" customWidth="1"/>
    <col min="15658" max="15658" width="8.140625" style="153" customWidth="1"/>
    <col min="15659" max="15659" width="9.140625" style="153" customWidth="1"/>
    <col min="15660" max="15660" width="11.5703125" style="153"/>
    <col min="15661" max="15661" width="4.42578125" style="153" customWidth="1"/>
    <col min="15662" max="15662" width="4.85546875" style="153" customWidth="1"/>
    <col min="15663" max="15663" width="3.5703125" style="153" customWidth="1"/>
    <col min="15664" max="15664" width="4.42578125" style="153" customWidth="1"/>
    <col min="15665" max="15665" width="7.85546875" style="153" customWidth="1"/>
    <col min="15666" max="15666" width="3.42578125" style="153" customWidth="1"/>
    <col min="15667" max="15872" width="11.5703125" style="153"/>
    <col min="15873" max="15873" width="1.85546875" style="153" customWidth="1"/>
    <col min="15874" max="15877" width="4.5703125" style="153" customWidth="1"/>
    <col min="15878" max="15878" width="23.42578125" style="153" customWidth="1"/>
    <col min="15879" max="15879" width="13.42578125" style="153" customWidth="1"/>
    <col min="15880" max="15880" width="7" style="153" customWidth="1"/>
    <col min="15881" max="15881" width="8.5703125" style="153" customWidth="1"/>
    <col min="15882" max="15883" width="4.5703125" style="153" customWidth="1"/>
    <col min="15884" max="15884" width="7.5703125" style="153" customWidth="1"/>
    <col min="15885" max="15885" width="8" style="153" customWidth="1"/>
    <col min="15886" max="15888" width="4.5703125" style="153" customWidth="1"/>
    <col min="15889" max="15889" width="7.140625" style="153" customWidth="1"/>
    <col min="15890" max="15890" width="7.42578125" style="153" customWidth="1"/>
    <col min="15891" max="15891" width="7.85546875" style="153" customWidth="1"/>
    <col min="15892" max="15892" width="4.5703125" style="153" customWidth="1"/>
    <col min="15893" max="15893" width="3.140625" style="153" customWidth="1"/>
    <col min="15894" max="15894" width="7.42578125" style="153" customWidth="1"/>
    <col min="15895" max="15895" width="8.140625" style="153" customWidth="1"/>
    <col min="15896" max="15896" width="4.5703125" style="153" customWidth="1"/>
    <col min="15897" max="15897" width="10.5703125" style="153" customWidth="1"/>
    <col min="15898" max="15898" width="2.5703125" style="153" customWidth="1"/>
    <col min="15899" max="15900" width="8.42578125" style="153" customWidth="1"/>
    <col min="15901" max="15903" width="4.5703125" style="153" customWidth="1"/>
    <col min="15904" max="15904" width="7.140625" style="153" customWidth="1"/>
    <col min="15905" max="15905" width="8.5703125" style="153" customWidth="1"/>
    <col min="15906" max="15909" width="4.5703125" style="153" customWidth="1"/>
    <col min="15910" max="15911" width="11.5703125" style="153"/>
    <col min="15912" max="15912" width="7.42578125" style="153" customWidth="1"/>
    <col min="15913" max="15913" width="6.5703125" style="153" customWidth="1"/>
    <col min="15914" max="15914" width="8.140625" style="153" customWidth="1"/>
    <col min="15915" max="15915" width="9.140625" style="153" customWidth="1"/>
    <col min="15916" max="15916" width="11.5703125" style="153"/>
    <col min="15917" max="15917" width="4.42578125" style="153" customWidth="1"/>
    <col min="15918" max="15918" width="4.85546875" style="153" customWidth="1"/>
    <col min="15919" max="15919" width="3.5703125" style="153" customWidth="1"/>
    <col min="15920" max="15920" width="4.42578125" style="153" customWidth="1"/>
    <col min="15921" max="15921" width="7.85546875" style="153" customWidth="1"/>
    <col min="15922" max="15922" width="3.42578125" style="153" customWidth="1"/>
    <col min="15923" max="16128" width="11.5703125" style="153"/>
    <col min="16129" max="16129" width="1.85546875" style="153" customWidth="1"/>
    <col min="16130" max="16133" width="4.5703125" style="153" customWidth="1"/>
    <col min="16134" max="16134" width="23.42578125" style="153" customWidth="1"/>
    <col min="16135" max="16135" width="13.42578125" style="153" customWidth="1"/>
    <col min="16136" max="16136" width="7" style="153" customWidth="1"/>
    <col min="16137" max="16137" width="8.5703125" style="153" customWidth="1"/>
    <col min="16138" max="16139" width="4.5703125" style="153" customWidth="1"/>
    <col min="16140" max="16140" width="7.5703125" style="153" customWidth="1"/>
    <col min="16141" max="16141" width="8" style="153" customWidth="1"/>
    <col min="16142" max="16144" width="4.5703125" style="153" customWidth="1"/>
    <col min="16145" max="16145" width="7.140625" style="153" customWidth="1"/>
    <col min="16146" max="16146" width="7.42578125" style="153" customWidth="1"/>
    <col min="16147" max="16147" width="7.85546875" style="153" customWidth="1"/>
    <col min="16148" max="16148" width="4.5703125" style="153" customWidth="1"/>
    <col min="16149" max="16149" width="3.140625" style="153" customWidth="1"/>
    <col min="16150" max="16150" width="7.42578125" style="153" customWidth="1"/>
    <col min="16151" max="16151" width="8.140625" style="153" customWidth="1"/>
    <col min="16152" max="16152" width="4.5703125" style="153" customWidth="1"/>
    <col min="16153" max="16153" width="10.5703125" style="153" customWidth="1"/>
    <col min="16154" max="16154" width="2.5703125" style="153" customWidth="1"/>
    <col min="16155" max="16156" width="8.42578125" style="153" customWidth="1"/>
    <col min="16157" max="16159" width="4.5703125" style="153" customWidth="1"/>
    <col min="16160" max="16160" width="7.140625" style="153" customWidth="1"/>
    <col min="16161" max="16161" width="8.5703125" style="153" customWidth="1"/>
    <col min="16162" max="16165" width="4.5703125" style="153" customWidth="1"/>
    <col min="16166" max="16167" width="11.5703125" style="153"/>
    <col min="16168" max="16168" width="7.42578125" style="153" customWidth="1"/>
    <col min="16169" max="16169" width="6.5703125" style="153" customWidth="1"/>
    <col min="16170" max="16170" width="8.140625" style="153" customWidth="1"/>
    <col min="16171" max="16171" width="9.140625" style="153" customWidth="1"/>
    <col min="16172" max="16172" width="11.5703125" style="153"/>
    <col min="16173" max="16173" width="4.42578125" style="153" customWidth="1"/>
    <col min="16174" max="16174" width="4.85546875" style="153" customWidth="1"/>
    <col min="16175" max="16175" width="3.5703125" style="153" customWidth="1"/>
    <col min="16176" max="16176" width="4.42578125" style="153" customWidth="1"/>
    <col min="16177" max="16177" width="7.85546875" style="153" customWidth="1"/>
    <col min="16178" max="16178" width="3.42578125" style="153" customWidth="1"/>
    <col min="16179" max="16384" width="11.5703125" style="153"/>
  </cols>
  <sheetData>
    <row r="1" spans="2:51" ht="15" thickBot="1"/>
    <row r="2" spans="2:51" ht="15.75" thickBot="1">
      <c r="B2" s="543" t="s">
        <v>262</v>
      </c>
      <c r="C2" s="544"/>
      <c r="D2" s="544"/>
      <c r="E2" s="544"/>
      <c r="F2" s="545"/>
      <c r="G2" s="695" t="s">
        <v>41</v>
      </c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7"/>
      <c r="AF2" s="689" t="s">
        <v>42</v>
      </c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8"/>
      <c r="AW2" s="154"/>
    </row>
    <row r="3" spans="2:51" ht="15.75" thickBot="1">
      <c r="B3" s="679"/>
      <c r="C3" s="680"/>
      <c r="D3" s="680"/>
      <c r="E3" s="680"/>
      <c r="F3" s="681"/>
      <c r="G3" s="692" t="s">
        <v>6</v>
      </c>
      <c r="H3" s="692"/>
      <c r="I3" s="692"/>
      <c r="J3" s="692"/>
      <c r="K3" s="692"/>
      <c r="L3" s="692"/>
      <c r="M3" s="692"/>
      <c r="N3" s="692"/>
      <c r="O3" s="692"/>
      <c r="P3" s="692"/>
      <c r="Q3" s="695" t="s">
        <v>43</v>
      </c>
      <c r="R3" s="696"/>
      <c r="S3" s="696"/>
      <c r="T3" s="696"/>
      <c r="U3" s="696"/>
      <c r="V3" s="696"/>
      <c r="W3" s="696"/>
      <c r="X3" s="696"/>
      <c r="Y3" s="696"/>
      <c r="Z3" s="697"/>
      <c r="AA3" s="689" t="s">
        <v>44</v>
      </c>
      <c r="AB3" s="690"/>
      <c r="AC3" s="690"/>
      <c r="AD3" s="690"/>
      <c r="AE3" s="698"/>
      <c r="AF3" s="729" t="s">
        <v>45</v>
      </c>
      <c r="AG3" s="730"/>
      <c r="AH3" s="730"/>
      <c r="AI3" s="730"/>
      <c r="AJ3" s="730"/>
      <c r="AK3" s="731"/>
      <c r="AL3" s="689" t="s">
        <v>46</v>
      </c>
      <c r="AM3" s="690"/>
      <c r="AN3" s="690"/>
      <c r="AO3" s="690"/>
      <c r="AP3" s="698"/>
      <c r="AQ3" s="689" t="s">
        <v>44</v>
      </c>
      <c r="AR3" s="690"/>
      <c r="AS3" s="690"/>
      <c r="AT3" s="690"/>
      <c r="AU3" s="690"/>
      <c r="AV3" s="698"/>
      <c r="AW3" s="155"/>
    </row>
    <row r="4" spans="2:51" ht="15.75" thickBot="1">
      <c r="B4" s="546"/>
      <c r="C4" s="547"/>
      <c r="D4" s="547"/>
      <c r="E4" s="547"/>
      <c r="F4" s="548"/>
      <c r="G4" s="695" t="s">
        <v>45</v>
      </c>
      <c r="H4" s="696"/>
      <c r="I4" s="696"/>
      <c r="J4" s="696"/>
      <c r="K4" s="697"/>
      <c r="L4" s="695" t="s">
        <v>46</v>
      </c>
      <c r="M4" s="696"/>
      <c r="N4" s="696"/>
      <c r="O4" s="696"/>
      <c r="P4" s="697"/>
      <c r="Q4" s="695" t="s">
        <v>45</v>
      </c>
      <c r="R4" s="696"/>
      <c r="S4" s="696"/>
      <c r="T4" s="696"/>
      <c r="U4" s="697"/>
      <c r="V4" s="695" t="s">
        <v>46</v>
      </c>
      <c r="W4" s="696"/>
      <c r="X4" s="696"/>
      <c r="Y4" s="696"/>
      <c r="Z4" s="697"/>
      <c r="AA4" s="694"/>
      <c r="AB4" s="694"/>
      <c r="AC4" s="694"/>
      <c r="AD4" s="694"/>
      <c r="AE4" s="699"/>
      <c r="AF4" s="732"/>
      <c r="AG4" s="733"/>
      <c r="AH4" s="733"/>
      <c r="AI4" s="733"/>
      <c r="AJ4" s="733"/>
      <c r="AK4" s="734"/>
      <c r="AL4" s="693"/>
      <c r="AM4" s="694"/>
      <c r="AN4" s="694"/>
      <c r="AO4" s="694"/>
      <c r="AP4" s="699"/>
      <c r="AQ4" s="693"/>
      <c r="AR4" s="694"/>
      <c r="AS4" s="694"/>
      <c r="AT4" s="694"/>
      <c r="AU4" s="694"/>
      <c r="AV4" s="699"/>
      <c r="AW4" s="156"/>
    </row>
    <row r="5" spans="2:51" ht="27" customHeight="1">
      <c r="B5" s="718" t="s">
        <v>47</v>
      </c>
      <c r="C5" s="719"/>
      <c r="D5" s="719"/>
      <c r="E5" s="719"/>
      <c r="F5" s="719"/>
      <c r="G5" s="183">
        <v>1495</v>
      </c>
      <c r="H5" s="720"/>
      <c r="I5" s="721"/>
      <c r="J5" s="721"/>
      <c r="K5" s="722"/>
      <c r="L5" s="183"/>
      <c r="M5" s="720"/>
      <c r="N5" s="721"/>
      <c r="O5" s="721"/>
      <c r="P5" s="722"/>
      <c r="Q5" s="183"/>
      <c r="R5" s="720"/>
      <c r="S5" s="721"/>
      <c r="T5" s="721"/>
      <c r="U5" s="722"/>
      <c r="V5" s="183"/>
      <c r="W5" s="723"/>
      <c r="X5" s="724"/>
      <c r="Y5" s="724"/>
      <c r="Z5" s="725"/>
      <c r="AA5" s="183"/>
      <c r="AB5" s="723"/>
      <c r="AC5" s="724"/>
      <c r="AD5" s="724"/>
      <c r="AE5" s="725"/>
      <c r="AF5" s="183"/>
      <c r="AG5" s="726"/>
      <c r="AH5" s="727"/>
      <c r="AI5" s="727"/>
      <c r="AJ5" s="727"/>
      <c r="AK5" s="728"/>
      <c r="AL5" s="183"/>
      <c r="AM5" s="723"/>
      <c r="AN5" s="724"/>
      <c r="AO5" s="724"/>
      <c r="AP5" s="725"/>
      <c r="AQ5" s="183"/>
      <c r="AR5" s="723"/>
      <c r="AS5" s="724"/>
      <c r="AT5" s="724"/>
      <c r="AU5" s="724"/>
      <c r="AV5" s="725"/>
      <c r="AW5" s="161" t="s">
        <v>2</v>
      </c>
      <c r="AY5" s="34" t="s">
        <v>256</v>
      </c>
    </row>
    <row r="6" spans="2:51" ht="27" customHeight="1">
      <c r="B6" s="710" t="s">
        <v>257</v>
      </c>
      <c r="C6" s="711"/>
      <c r="D6" s="711"/>
      <c r="E6" s="711"/>
      <c r="F6" s="712"/>
      <c r="G6" s="169">
        <v>1655</v>
      </c>
      <c r="H6" s="713"/>
      <c r="I6" s="577"/>
      <c r="J6" s="577"/>
      <c r="K6" s="714"/>
      <c r="L6" s="169">
        <v>1656</v>
      </c>
      <c r="M6" s="713"/>
      <c r="N6" s="577"/>
      <c r="O6" s="577"/>
      <c r="P6" s="714"/>
      <c r="Q6" s="169">
        <v>1504</v>
      </c>
      <c r="R6" s="713"/>
      <c r="S6" s="577"/>
      <c r="T6" s="577"/>
      <c r="U6" s="714"/>
      <c r="V6" s="169">
        <v>1505</v>
      </c>
      <c r="W6" s="715"/>
      <c r="X6" s="716"/>
      <c r="Y6" s="716"/>
      <c r="Z6" s="717"/>
      <c r="AA6" s="165"/>
      <c r="AB6" s="184"/>
      <c r="AC6" s="185"/>
      <c r="AD6" s="185"/>
      <c r="AE6" s="186"/>
      <c r="AF6" s="187"/>
      <c r="AG6" s="188"/>
      <c r="AH6" s="189"/>
      <c r="AI6" s="189"/>
      <c r="AJ6" s="189"/>
      <c r="AK6" s="190"/>
      <c r="AL6" s="187"/>
      <c r="AM6" s="188"/>
      <c r="AN6" s="189"/>
      <c r="AO6" s="189"/>
      <c r="AP6" s="190"/>
      <c r="AQ6" s="191"/>
      <c r="AR6" s="192"/>
      <c r="AS6" s="193"/>
      <c r="AT6" s="193"/>
      <c r="AU6" s="193"/>
      <c r="AV6" s="194"/>
      <c r="AW6" s="195" t="s">
        <v>71</v>
      </c>
      <c r="AY6" s="34" t="s">
        <v>256</v>
      </c>
    </row>
    <row r="7" spans="2:51" ht="27" customHeight="1">
      <c r="B7" s="653" t="s">
        <v>258</v>
      </c>
      <c r="C7" s="654"/>
      <c r="D7" s="654"/>
      <c r="E7" s="654"/>
      <c r="F7" s="707"/>
      <c r="G7" s="187"/>
      <c r="H7" s="196"/>
      <c r="I7" s="197"/>
      <c r="J7" s="197"/>
      <c r="K7" s="198"/>
      <c r="L7" s="187"/>
      <c r="M7" s="184"/>
      <c r="N7" s="189"/>
      <c r="O7" s="189"/>
      <c r="P7" s="189"/>
      <c r="Q7" s="187"/>
      <c r="R7" s="196"/>
      <c r="S7" s="197"/>
      <c r="T7" s="197"/>
      <c r="U7" s="198"/>
      <c r="V7" s="187"/>
      <c r="W7" s="188"/>
      <c r="X7" s="189"/>
      <c r="Y7" s="189"/>
      <c r="Z7" s="190"/>
      <c r="AA7" s="187"/>
      <c r="AB7" s="188"/>
      <c r="AC7" s="189"/>
      <c r="AD7" s="189"/>
      <c r="AE7" s="190"/>
      <c r="AF7" s="169">
        <v>1506</v>
      </c>
      <c r="AG7" s="708"/>
      <c r="AH7" s="708"/>
      <c r="AI7" s="708"/>
      <c r="AJ7" s="708"/>
      <c r="AK7" s="708"/>
      <c r="AL7" s="169">
        <v>1507</v>
      </c>
      <c r="AM7" s="647"/>
      <c r="AN7" s="647"/>
      <c r="AO7" s="647"/>
      <c r="AP7" s="647"/>
      <c r="AQ7" s="187"/>
      <c r="AR7" s="199"/>
      <c r="AS7" s="200"/>
      <c r="AT7" s="200"/>
      <c r="AU7" s="200"/>
      <c r="AV7" s="201"/>
      <c r="AW7" s="166" t="s">
        <v>71</v>
      </c>
    </row>
    <row r="8" spans="2:51" ht="27" customHeight="1">
      <c r="B8" s="653" t="s">
        <v>48</v>
      </c>
      <c r="C8" s="654"/>
      <c r="D8" s="654"/>
      <c r="E8" s="654"/>
      <c r="F8" s="707"/>
      <c r="G8" s="169">
        <v>1590</v>
      </c>
      <c r="H8" s="657"/>
      <c r="I8" s="657"/>
      <c r="J8" s="657"/>
      <c r="K8" s="657"/>
      <c r="L8" s="163">
        <v>1436</v>
      </c>
      <c r="M8" s="657"/>
      <c r="N8" s="657"/>
      <c r="O8" s="657"/>
      <c r="P8" s="657"/>
      <c r="Q8" s="169">
        <v>1437</v>
      </c>
      <c r="R8" s="657"/>
      <c r="S8" s="657"/>
      <c r="T8" s="657"/>
      <c r="U8" s="657"/>
      <c r="V8" s="169">
        <v>1438</v>
      </c>
      <c r="W8" s="657"/>
      <c r="X8" s="657"/>
      <c r="Y8" s="657"/>
      <c r="Z8" s="657"/>
      <c r="AA8" s="169">
        <v>1439</v>
      </c>
      <c r="AB8" s="647"/>
      <c r="AC8" s="647"/>
      <c r="AD8" s="647"/>
      <c r="AE8" s="647"/>
      <c r="AF8" s="169">
        <v>1441</v>
      </c>
      <c r="AG8" s="708"/>
      <c r="AH8" s="708"/>
      <c r="AI8" s="708"/>
      <c r="AJ8" s="708"/>
      <c r="AK8" s="708"/>
      <c r="AL8" s="169">
        <v>1442</v>
      </c>
      <c r="AM8" s="657"/>
      <c r="AN8" s="657"/>
      <c r="AO8" s="657"/>
      <c r="AP8" s="657"/>
      <c r="AQ8" s="169">
        <v>1443</v>
      </c>
      <c r="AR8" s="647"/>
      <c r="AS8" s="647"/>
      <c r="AT8" s="647"/>
      <c r="AU8" s="647"/>
      <c r="AV8" s="647"/>
      <c r="AW8" s="170" t="s">
        <v>2</v>
      </c>
    </row>
    <row r="9" spans="2:51" ht="27" customHeight="1">
      <c r="B9" s="653" t="s">
        <v>49</v>
      </c>
      <c r="C9" s="654"/>
      <c r="D9" s="654"/>
      <c r="E9" s="654"/>
      <c r="F9" s="707"/>
      <c r="G9" s="163">
        <v>1444</v>
      </c>
      <c r="H9" s="657"/>
      <c r="I9" s="657"/>
      <c r="J9" s="657"/>
      <c r="K9" s="657"/>
      <c r="L9" s="163">
        <v>1447</v>
      </c>
      <c r="M9" s="657"/>
      <c r="N9" s="657"/>
      <c r="O9" s="657"/>
      <c r="P9" s="657"/>
      <c r="Q9" s="169">
        <v>1448</v>
      </c>
      <c r="R9" s="657"/>
      <c r="S9" s="657"/>
      <c r="T9" s="657"/>
      <c r="U9" s="657"/>
      <c r="V9" s="169">
        <v>1449</v>
      </c>
      <c r="W9" s="657"/>
      <c r="X9" s="657"/>
      <c r="Y9" s="657"/>
      <c r="Z9" s="657"/>
      <c r="AA9" s="163">
        <v>1508</v>
      </c>
      <c r="AB9" s="647"/>
      <c r="AC9" s="647"/>
      <c r="AD9" s="647"/>
      <c r="AE9" s="647"/>
      <c r="AF9" s="169">
        <v>1509</v>
      </c>
      <c r="AG9" s="708"/>
      <c r="AH9" s="708"/>
      <c r="AI9" s="708"/>
      <c r="AJ9" s="708"/>
      <c r="AK9" s="708"/>
      <c r="AL9" s="169">
        <v>1510</v>
      </c>
      <c r="AM9" s="657"/>
      <c r="AN9" s="657"/>
      <c r="AO9" s="657"/>
      <c r="AP9" s="657"/>
      <c r="AQ9" s="169">
        <v>1511</v>
      </c>
      <c r="AR9" s="647"/>
      <c r="AS9" s="647"/>
      <c r="AT9" s="647"/>
      <c r="AU9" s="647"/>
      <c r="AV9" s="647"/>
      <c r="AW9" s="166" t="s">
        <v>71</v>
      </c>
    </row>
    <row r="10" spans="2:51" ht="27" customHeight="1">
      <c r="B10" s="653" t="s">
        <v>263</v>
      </c>
      <c r="C10" s="654"/>
      <c r="D10" s="654"/>
      <c r="E10" s="654"/>
      <c r="F10" s="707"/>
      <c r="G10" s="163">
        <v>1512</v>
      </c>
      <c r="H10" s="657"/>
      <c r="I10" s="657"/>
      <c r="J10" s="657"/>
      <c r="K10" s="657"/>
      <c r="L10" s="163">
        <v>1513</v>
      </c>
      <c r="M10" s="657">
        <f>+'RREE at2022 determinada'!W29</f>
        <v>245308.6</v>
      </c>
      <c r="N10" s="657"/>
      <c r="O10" s="657"/>
      <c r="P10" s="657"/>
      <c r="Q10" s="187"/>
      <c r="R10" s="188"/>
      <c r="S10" s="189"/>
      <c r="T10" s="189"/>
      <c r="U10" s="190"/>
      <c r="V10" s="187"/>
      <c r="W10" s="188"/>
      <c r="X10" s="189"/>
      <c r="Y10" s="189"/>
      <c r="Z10" s="190"/>
      <c r="AA10" s="163">
        <v>1514</v>
      </c>
      <c r="AB10" s="647"/>
      <c r="AC10" s="647"/>
      <c r="AD10" s="647"/>
      <c r="AE10" s="647"/>
      <c r="AF10" s="187"/>
      <c r="AG10" s="188"/>
      <c r="AH10" s="189"/>
      <c r="AI10" s="189"/>
      <c r="AJ10" s="189"/>
      <c r="AK10" s="190"/>
      <c r="AL10" s="187"/>
      <c r="AM10" s="188"/>
      <c r="AN10" s="189"/>
      <c r="AO10" s="189"/>
      <c r="AP10" s="190"/>
      <c r="AQ10" s="187"/>
      <c r="AR10" s="199"/>
      <c r="AS10" s="200"/>
      <c r="AT10" s="200"/>
      <c r="AU10" s="200"/>
      <c r="AV10" s="201"/>
      <c r="AW10" s="170" t="s">
        <v>2</v>
      </c>
    </row>
    <row r="11" spans="2:51" ht="27" customHeight="1">
      <c r="B11" s="653" t="s">
        <v>264</v>
      </c>
      <c r="C11" s="654"/>
      <c r="D11" s="654"/>
      <c r="E11" s="654"/>
      <c r="F11" s="707"/>
      <c r="G11" s="163">
        <v>1515</v>
      </c>
      <c r="H11" s="657"/>
      <c r="I11" s="657"/>
      <c r="J11" s="657"/>
      <c r="K11" s="657"/>
      <c r="L11" s="163">
        <v>1516</v>
      </c>
      <c r="M11" s="657"/>
      <c r="N11" s="657"/>
      <c r="O11" s="657"/>
      <c r="P11" s="657"/>
      <c r="Q11" s="169">
        <v>1517</v>
      </c>
      <c r="R11" s="657"/>
      <c r="S11" s="657"/>
      <c r="T11" s="657"/>
      <c r="U11" s="657"/>
      <c r="V11" s="169">
        <v>1518</v>
      </c>
      <c r="W11" s="657"/>
      <c r="X11" s="657"/>
      <c r="Y11" s="657"/>
      <c r="Z11" s="657"/>
      <c r="AA11" s="163">
        <v>1519</v>
      </c>
      <c r="AB11" s="647"/>
      <c r="AC11" s="647"/>
      <c r="AD11" s="647"/>
      <c r="AE11" s="647"/>
      <c r="AF11" s="169">
        <v>1520</v>
      </c>
      <c r="AG11" s="708"/>
      <c r="AH11" s="708"/>
      <c r="AI11" s="708"/>
      <c r="AJ11" s="708"/>
      <c r="AK11" s="708"/>
      <c r="AL11" s="169">
        <v>1521</v>
      </c>
      <c r="AM11" s="657"/>
      <c r="AN11" s="657"/>
      <c r="AO11" s="657"/>
      <c r="AP11" s="657"/>
      <c r="AQ11" s="169">
        <v>1522</v>
      </c>
      <c r="AR11" s="647"/>
      <c r="AS11" s="647"/>
      <c r="AT11" s="647"/>
      <c r="AU11" s="647"/>
      <c r="AV11" s="647"/>
      <c r="AW11" s="170" t="s">
        <v>2</v>
      </c>
    </row>
    <row r="12" spans="2:51" ht="27" customHeight="1">
      <c r="B12" s="658" t="s">
        <v>37</v>
      </c>
      <c r="C12" s="659"/>
      <c r="D12" s="659"/>
      <c r="E12" s="659"/>
      <c r="F12" s="709"/>
      <c r="G12" s="163">
        <v>1523</v>
      </c>
      <c r="H12" s="657"/>
      <c r="I12" s="657"/>
      <c r="J12" s="657"/>
      <c r="K12" s="657"/>
      <c r="L12" s="163">
        <v>1524</v>
      </c>
      <c r="M12" s="657"/>
      <c r="N12" s="657"/>
      <c r="O12" s="657"/>
      <c r="P12" s="657"/>
      <c r="Q12" s="169">
        <v>1525</v>
      </c>
      <c r="R12" s="657"/>
      <c r="S12" s="657"/>
      <c r="T12" s="657"/>
      <c r="U12" s="657"/>
      <c r="V12" s="169">
        <v>1526</v>
      </c>
      <c r="W12" s="657"/>
      <c r="X12" s="657"/>
      <c r="Y12" s="657"/>
      <c r="Z12" s="657"/>
      <c r="AA12" s="163">
        <v>1527</v>
      </c>
      <c r="AB12" s="647"/>
      <c r="AC12" s="647"/>
      <c r="AD12" s="647"/>
      <c r="AE12" s="647"/>
      <c r="AF12" s="169">
        <v>1528</v>
      </c>
      <c r="AG12" s="708"/>
      <c r="AH12" s="708"/>
      <c r="AI12" s="708"/>
      <c r="AJ12" s="708"/>
      <c r="AK12" s="708"/>
      <c r="AL12" s="169">
        <v>1529</v>
      </c>
      <c r="AM12" s="657"/>
      <c r="AN12" s="657"/>
      <c r="AO12" s="657"/>
      <c r="AP12" s="657"/>
      <c r="AQ12" s="169">
        <v>1530</v>
      </c>
      <c r="AR12" s="647"/>
      <c r="AS12" s="647"/>
      <c r="AT12" s="647"/>
      <c r="AU12" s="647"/>
      <c r="AV12" s="647"/>
      <c r="AW12" s="170" t="s">
        <v>2</v>
      </c>
    </row>
    <row r="13" spans="2:51" ht="27" customHeight="1">
      <c r="B13" s="658" t="s">
        <v>38</v>
      </c>
      <c r="C13" s="659"/>
      <c r="D13" s="659"/>
      <c r="E13" s="659"/>
      <c r="F13" s="709"/>
      <c r="G13" s="163">
        <v>1531</v>
      </c>
      <c r="H13" s="657"/>
      <c r="I13" s="657"/>
      <c r="J13" s="657"/>
      <c r="K13" s="657"/>
      <c r="L13" s="163">
        <v>1532</v>
      </c>
      <c r="M13" s="657"/>
      <c r="N13" s="657"/>
      <c r="O13" s="657"/>
      <c r="P13" s="657"/>
      <c r="Q13" s="169">
        <v>1533</v>
      </c>
      <c r="R13" s="657"/>
      <c r="S13" s="657"/>
      <c r="T13" s="657"/>
      <c r="U13" s="657"/>
      <c r="V13" s="169">
        <v>1534</v>
      </c>
      <c r="W13" s="657"/>
      <c r="X13" s="657"/>
      <c r="Y13" s="657"/>
      <c r="Z13" s="657"/>
      <c r="AA13" s="163">
        <v>1535</v>
      </c>
      <c r="AB13" s="647"/>
      <c r="AC13" s="647"/>
      <c r="AD13" s="647"/>
      <c r="AE13" s="647"/>
      <c r="AF13" s="169">
        <v>1536</v>
      </c>
      <c r="AG13" s="708"/>
      <c r="AH13" s="708"/>
      <c r="AI13" s="708"/>
      <c r="AJ13" s="708"/>
      <c r="AK13" s="708"/>
      <c r="AL13" s="169">
        <v>1537</v>
      </c>
      <c r="AM13" s="657"/>
      <c r="AN13" s="657"/>
      <c r="AO13" s="657"/>
      <c r="AP13" s="657"/>
      <c r="AQ13" s="169">
        <v>1538</v>
      </c>
      <c r="AR13" s="647"/>
      <c r="AS13" s="647"/>
      <c r="AT13" s="647"/>
      <c r="AU13" s="647"/>
      <c r="AV13" s="647"/>
      <c r="AW13" s="166" t="s">
        <v>71</v>
      </c>
    </row>
    <row r="14" spans="2:51" ht="27" customHeight="1">
      <c r="B14" s="653" t="s">
        <v>265</v>
      </c>
      <c r="C14" s="654"/>
      <c r="D14" s="654"/>
      <c r="E14" s="654"/>
      <c r="F14" s="707"/>
      <c r="G14" s="163">
        <v>1539</v>
      </c>
      <c r="H14" s="657"/>
      <c r="I14" s="657"/>
      <c r="J14" s="657"/>
      <c r="K14" s="657"/>
      <c r="L14" s="163">
        <v>1540</v>
      </c>
      <c r="M14" s="657">
        <f>-'RREE at2022 determinada'!W107</f>
        <v>243651.22177664484</v>
      </c>
      <c r="N14" s="657"/>
      <c r="O14" s="657"/>
      <c r="P14" s="657"/>
      <c r="Q14" s="169">
        <v>1541</v>
      </c>
      <c r="R14" s="657"/>
      <c r="S14" s="657"/>
      <c r="T14" s="657"/>
      <c r="U14" s="657"/>
      <c r="V14" s="169">
        <v>1542</v>
      </c>
      <c r="W14" s="657"/>
      <c r="X14" s="657"/>
      <c r="Y14" s="657"/>
      <c r="Z14" s="657"/>
      <c r="AA14" s="163">
        <v>1543</v>
      </c>
      <c r="AB14" s="647"/>
      <c r="AC14" s="647"/>
      <c r="AD14" s="647"/>
      <c r="AE14" s="647"/>
      <c r="AF14" s="169">
        <v>1544</v>
      </c>
      <c r="AG14" s="708"/>
      <c r="AH14" s="708"/>
      <c r="AI14" s="708"/>
      <c r="AJ14" s="708"/>
      <c r="AK14" s="708"/>
      <c r="AL14" s="169">
        <v>1547</v>
      </c>
      <c r="AM14" s="657"/>
      <c r="AN14" s="657"/>
      <c r="AO14" s="657"/>
      <c r="AP14" s="657"/>
      <c r="AQ14" s="169">
        <v>1548</v>
      </c>
      <c r="AR14" s="647"/>
      <c r="AS14" s="647"/>
      <c r="AT14" s="647"/>
      <c r="AU14" s="647"/>
      <c r="AV14" s="647"/>
      <c r="AW14" s="166" t="s">
        <v>71</v>
      </c>
    </row>
    <row r="15" spans="2:51" ht="45.6" customHeight="1">
      <c r="B15" s="653" t="s">
        <v>266</v>
      </c>
      <c r="C15" s="654"/>
      <c r="D15" s="654"/>
      <c r="E15" s="654"/>
      <c r="F15" s="707"/>
      <c r="G15" s="163">
        <v>1549</v>
      </c>
      <c r="H15" s="657"/>
      <c r="I15" s="657"/>
      <c r="J15" s="657"/>
      <c r="K15" s="657"/>
      <c r="L15" s="163">
        <v>1550</v>
      </c>
      <c r="M15" s="657"/>
      <c r="N15" s="657"/>
      <c r="O15" s="657"/>
      <c r="P15" s="657"/>
      <c r="Q15" s="169">
        <v>1551</v>
      </c>
      <c r="R15" s="657"/>
      <c r="S15" s="657"/>
      <c r="T15" s="657"/>
      <c r="U15" s="657"/>
      <c r="V15" s="169">
        <v>1552</v>
      </c>
      <c r="W15" s="657"/>
      <c r="X15" s="657"/>
      <c r="Y15" s="657"/>
      <c r="Z15" s="657"/>
      <c r="AA15" s="163">
        <v>1553</v>
      </c>
      <c r="AB15" s="647"/>
      <c r="AC15" s="647"/>
      <c r="AD15" s="647"/>
      <c r="AE15" s="647"/>
      <c r="AF15" s="169">
        <v>1554</v>
      </c>
      <c r="AG15" s="708"/>
      <c r="AH15" s="708"/>
      <c r="AI15" s="708"/>
      <c r="AJ15" s="708"/>
      <c r="AK15" s="708"/>
      <c r="AL15" s="169">
        <v>1555</v>
      </c>
      <c r="AM15" s="657"/>
      <c r="AN15" s="657"/>
      <c r="AO15" s="657"/>
      <c r="AP15" s="657"/>
      <c r="AQ15" s="169">
        <v>1556</v>
      </c>
      <c r="AR15" s="647"/>
      <c r="AS15" s="647"/>
      <c r="AT15" s="647"/>
      <c r="AU15" s="647"/>
      <c r="AV15" s="647"/>
      <c r="AW15" s="166" t="s">
        <v>71</v>
      </c>
    </row>
    <row r="16" spans="2:51" ht="47.1" customHeight="1">
      <c r="B16" s="653" t="s">
        <v>50</v>
      </c>
      <c r="C16" s="654"/>
      <c r="D16" s="654"/>
      <c r="E16" s="654"/>
      <c r="F16" s="707"/>
      <c r="G16" s="163">
        <v>1557</v>
      </c>
      <c r="H16" s="657"/>
      <c r="I16" s="657"/>
      <c r="J16" s="657"/>
      <c r="K16" s="657"/>
      <c r="L16" s="163">
        <v>1558</v>
      </c>
      <c r="M16" s="657"/>
      <c r="N16" s="657"/>
      <c r="O16" s="657"/>
      <c r="P16" s="657"/>
      <c r="Q16" s="187"/>
      <c r="R16" s="202"/>
      <c r="S16" s="203"/>
      <c r="T16" s="203"/>
      <c r="U16" s="204"/>
      <c r="V16" s="187"/>
      <c r="W16" s="202"/>
      <c r="X16" s="203"/>
      <c r="Y16" s="203"/>
      <c r="Z16" s="204"/>
      <c r="AA16" s="163">
        <v>1559</v>
      </c>
      <c r="AB16" s="647"/>
      <c r="AC16" s="647"/>
      <c r="AD16" s="647"/>
      <c r="AE16" s="647"/>
      <c r="AF16" s="169">
        <v>1560</v>
      </c>
      <c r="AG16" s="708"/>
      <c r="AH16" s="708"/>
      <c r="AI16" s="708"/>
      <c r="AJ16" s="708"/>
      <c r="AK16" s="708"/>
      <c r="AL16" s="169">
        <v>1561</v>
      </c>
      <c r="AM16" s="657"/>
      <c r="AN16" s="657"/>
      <c r="AO16" s="657"/>
      <c r="AP16" s="657"/>
      <c r="AQ16" s="169">
        <v>1562</v>
      </c>
      <c r="AR16" s="647"/>
      <c r="AS16" s="647"/>
      <c r="AT16" s="647"/>
      <c r="AU16" s="647"/>
      <c r="AV16" s="647"/>
      <c r="AW16" s="166" t="s">
        <v>71</v>
      </c>
    </row>
    <row r="17" spans="2:49" s="175" customFormat="1" ht="38.1" customHeight="1">
      <c r="B17" s="648" t="s">
        <v>39</v>
      </c>
      <c r="C17" s="649"/>
      <c r="D17" s="649"/>
      <c r="E17" s="649"/>
      <c r="F17" s="705"/>
      <c r="G17" s="172">
        <v>1563</v>
      </c>
      <c r="H17" s="652">
        <f>+H5-H6+H8-H9+H10+H11+H12-H13-H14-H15-H16</f>
        <v>0</v>
      </c>
      <c r="I17" s="652"/>
      <c r="J17" s="652"/>
      <c r="K17" s="652"/>
      <c r="L17" s="172">
        <v>1564</v>
      </c>
      <c r="M17" s="652">
        <f>+M10-M14</f>
        <v>1657.378223355161</v>
      </c>
      <c r="N17" s="652"/>
      <c r="O17" s="652"/>
      <c r="P17" s="652"/>
      <c r="Q17" s="172">
        <v>1565</v>
      </c>
      <c r="R17" s="652">
        <f>+R5-R6+R8-R9+R11+R12-R13-R14-R15</f>
        <v>0</v>
      </c>
      <c r="S17" s="652"/>
      <c r="T17" s="652"/>
      <c r="U17" s="652"/>
      <c r="V17" s="172">
        <v>1566</v>
      </c>
      <c r="W17" s="652">
        <f>+W5-W6+W8-W9+W11+W12-W13-W14-W15</f>
        <v>0</v>
      </c>
      <c r="X17" s="652"/>
      <c r="Y17" s="652"/>
      <c r="Z17" s="652"/>
      <c r="AA17" s="172">
        <v>1567</v>
      </c>
      <c r="AB17" s="652">
        <f>+AB5+AB8-AB9+AB10+AB11+AB12-AB13-AB14-AB15-AB16</f>
        <v>0</v>
      </c>
      <c r="AC17" s="652"/>
      <c r="AD17" s="652"/>
      <c r="AE17" s="652"/>
      <c r="AF17" s="173">
        <v>1568</v>
      </c>
      <c r="AG17" s="706">
        <f>+AG5+AG8-AG7-AG9+AG11+AG12-AG13-AG14-AG15-AG16</f>
        <v>0</v>
      </c>
      <c r="AH17" s="706"/>
      <c r="AI17" s="706"/>
      <c r="AJ17" s="706"/>
      <c r="AK17" s="706"/>
      <c r="AL17" s="173">
        <v>1569</v>
      </c>
      <c r="AM17" s="652">
        <f>+AM5-AM7+AM8-AM9+AM11+AM12-AM13-AM14-AM15-AM16</f>
        <v>0</v>
      </c>
      <c r="AN17" s="652"/>
      <c r="AO17" s="652"/>
      <c r="AP17" s="652"/>
      <c r="AQ17" s="173">
        <v>1570</v>
      </c>
      <c r="AR17" s="652">
        <f>+AR5</f>
        <v>0</v>
      </c>
      <c r="AS17" s="652"/>
      <c r="AT17" s="652"/>
      <c r="AU17" s="652"/>
      <c r="AV17" s="652"/>
      <c r="AW17" s="174" t="s">
        <v>3</v>
      </c>
    </row>
    <row r="18" spans="2:49" s="175" customFormat="1" ht="41.1" customHeight="1" thickBot="1">
      <c r="B18" s="701" t="s">
        <v>267</v>
      </c>
      <c r="C18" s="702"/>
      <c r="D18" s="702"/>
      <c r="E18" s="702"/>
      <c r="F18" s="703"/>
      <c r="G18" s="180">
        <v>1368</v>
      </c>
      <c r="H18" s="631"/>
      <c r="I18" s="632"/>
      <c r="J18" s="632"/>
      <c r="K18" s="704"/>
      <c r="L18" s="180">
        <v>1371</v>
      </c>
      <c r="M18" s="631"/>
      <c r="N18" s="632"/>
      <c r="O18" s="632"/>
      <c r="P18" s="704"/>
      <c r="Q18" s="180">
        <v>1571</v>
      </c>
      <c r="R18" s="631"/>
      <c r="S18" s="632"/>
      <c r="T18" s="632"/>
      <c r="U18" s="704"/>
      <c r="V18" s="180">
        <v>1572</v>
      </c>
      <c r="W18" s="631"/>
      <c r="X18" s="632"/>
      <c r="Y18" s="632"/>
      <c r="Z18" s="704"/>
      <c r="AA18" s="205"/>
      <c r="AB18" s="206"/>
      <c r="AC18" s="255"/>
      <c r="AD18" s="255"/>
      <c r="AE18" s="255"/>
      <c r="AF18" s="205"/>
      <c r="AG18" s="254"/>
      <c r="AH18" s="255"/>
      <c r="AI18" s="255"/>
      <c r="AJ18" s="255"/>
      <c r="AK18" s="209"/>
      <c r="AL18" s="205"/>
      <c r="AM18" s="205"/>
      <c r="AN18" s="210"/>
      <c r="AO18" s="210"/>
      <c r="AP18" s="211"/>
      <c r="AQ18" s="205"/>
      <c r="AR18" s="205"/>
      <c r="AS18" s="210"/>
      <c r="AT18" s="210"/>
      <c r="AU18" s="210"/>
      <c r="AV18" s="211"/>
      <c r="AW18" s="212" t="s">
        <v>3</v>
      </c>
    </row>
  </sheetData>
  <mergeCells count="118">
    <mergeCell ref="B2:F4"/>
    <mergeCell ref="G2:AE2"/>
    <mergeCell ref="AB5:AE5"/>
    <mergeCell ref="AG5:AK5"/>
    <mergeCell ref="AF2:AV2"/>
    <mergeCell ref="G3:P3"/>
    <mergeCell ref="Q3:Z3"/>
    <mergeCell ref="AA3:AE4"/>
    <mergeCell ref="AF3:AK4"/>
    <mergeCell ref="AL3:AP4"/>
    <mergeCell ref="AQ3:AV4"/>
    <mergeCell ref="G4:K4"/>
    <mergeCell ref="L4:P4"/>
    <mergeCell ref="Q4:U4"/>
    <mergeCell ref="V4:Z4"/>
    <mergeCell ref="AM5:AP5"/>
    <mergeCell ref="AR5:AV5"/>
    <mergeCell ref="B6:F6"/>
    <mergeCell ref="H6:K6"/>
    <mergeCell ref="M6:P6"/>
    <mergeCell ref="R6:U6"/>
    <mergeCell ref="W6:Z6"/>
    <mergeCell ref="B7:F7"/>
    <mergeCell ref="AG7:AK7"/>
    <mergeCell ref="AM7:AP7"/>
    <mergeCell ref="B5:F5"/>
    <mergeCell ref="H5:K5"/>
    <mergeCell ref="M5:P5"/>
    <mergeCell ref="R5:U5"/>
    <mergeCell ref="W5:Z5"/>
    <mergeCell ref="B8:F8"/>
    <mergeCell ref="H8:K8"/>
    <mergeCell ref="M8:P8"/>
    <mergeCell ref="R8:U8"/>
    <mergeCell ref="W8:Z8"/>
    <mergeCell ref="AB8:AE8"/>
    <mergeCell ref="AG8:AK8"/>
    <mergeCell ref="AM8:AP8"/>
    <mergeCell ref="AR8:AV8"/>
    <mergeCell ref="B9:F9"/>
    <mergeCell ref="H9:K9"/>
    <mergeCell ref="M9:P9"/>
    <mergeCell ref="R9:U9"/>
    <mergeCell ref="W9:Z9"/>
    <mergeCell ref="AB9:AE9"/>
    <mergeCell ref="AG9:AK9"/>
    <mergeCell ref="AM9:AP9"/>
    <mergeCell ref="AR9:AV9"/>
    <mergeCell ref="B10:F10"/>
    <mergeCell ref="H10:K10"/>
    <mergeCell ref="M10:P10"/>
    <mergeCell ref="AB10:AE10"/>
    <mergeCell ref="B11:F11"/>
    <mergeCell ref="H11:K11"/>
    <mergeCell ref="M11:P11"/>
    <mergeCell ref="R11:U11"/>
    <mergeCell ref="W11:Z11"/>
    <mergeCell ref="AB11:AE11"/>
    <mergeCell ref="AG11:AK11"/>
    <mergeCell ref="AM11:AP11"/>
    <mergeCell ref="AR11:AV11"/>
    <mergeCell ref="B12:F12"/>
    <mergeCell ref="H12:K12"/>
    <mergeCell ref="M12:P12"/>
    <mergeCell ref="R12:U12"/>
    <mergeCell ref="W12:Z12"/>
    <mergeCell ref="AB12:AE12"/>
    <mergeCell ref="AG12:AK12"/>
    <mergeCell ref="AM12:AP12"/>
    <mergeCell ref="AR12:AV12"/>
    <mergeCell ref="B13:F13"/>
    <mergeCell ref="H13:K13"/>
    <mergeCell ref="M13:P13"/>
    <mergeCell ref="R13:U13"/>
    <mergeCell ref="W13:Z13"/>
    <mergeCell ref="AB13:AE13"/>
    <mergeCell ref="AG13:AK13"/>
    <mergeCell ref="AM13:AP13"/>
    <mergeCell ref="AR13:AV13"/>
    <mergeCell ref="B14:F14"/>
    <mergeCell ref="H14:K14"/>
    <mergeCell ref="M14:P14"/>
    <mergeCell ref="R14:U14"/>
    <mergeCell ref="W14:Z14"/>
    <mergeCell ref="AB14:AE14"/>
    <mergeCell ref="AG14:AK14"/>
    <mergeCell ref="AM14:AP14"/>
    <mergeCell ref="AR14:AV14"/>
    <mergeCell ref="B15:F15"/>
    <mergeCell ref="H15:K15"/>
    <mergeCell ref="M15:P15"/>
    <mergeCell ref="R15:U15"/>
    <mergeCell ref="W15:Z15"/>
    <mergeCell ref="AB15:AE15"/>
    <mergeCell ref="AG15:AK15"/>
    <mergeCell ref="AM15:AP15"/>
    <mergeCell ref="AR15:AV15"/>
    <mergeCell ref="B18:F18"/>
    <mergeCell ref="H18:K18"/>
    <mergeCell ref="M18:P18"/>
    <mergeCell ref="R18:U18"/>
    <mergeCell ref="W18:Z18"/>
    <mergeCell ref="AR16:AV16"/>
    <mergeCell ref="B17:F17"/>
    <mergeCell ref="H17:K17"/>
    <mergeCell ref="M17:P17"/>
    <mergeCell ref="R17:U17"/>
    <mergeCell ref="W17:Z17"/>
    <mergeCell ref="AB17:AE17"/>
    <mergeCell ref="AG17:AK17"/>
    <mergeCell ref="AM17:AP17"/>
    <mergeCell ref="AR17:AV17"/>
    <mergeCell ref="B16:F16"/>
    <mergeCell ref="H16:K16"/>
    <mergeCell ref="M16:P16"/>
    <mergeCell ref="AB16:AE16"/>
    <mergeCell ref="AG16:AK16"/>
    <mergeCell ref="AM16:AP16"/>
  </mergeCells>
  <hyperlinks>
    <hyperlink ref="B2:F4" location="'Indice F22'!A1" display="'Indice F22'!A1"/>
  </hyperlinks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AC54"/>
  <sheetViews>
    <sheetView showGridLines="0" topLeftCell="A28" zoomScaleNormal="100" workbookViewId="0">
      <selection activeCell="L42" sqref="L42:P42"/>
    </sheetView>
  </sheetViews>
  <sheetFormatPr baseColWidth="10" defaultColWidth="11.5703125" defaultRowHeight="15"/>
  <cols>
    <col min="1" max="1" width="1.85546875" style="20" customWidth="1"/>
    <col min="2" max="2" width="32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20" customWidth="1"/>
    <col min="18" max="18" width="5.5703125" style="20" customWidth="1"/>
    <col min="19" max="19" width="9.140625" style="34" customWidth="1"/>
    <col min="20" max="20" width="7" style="20" customWidth="1"/>
    <col min="21" max="21" width="8.42578125" style="20" customWidth="1"/>
    <col min="22" max="22" width="12.7109375" style="20" bestFit="1" customWidth="1"/>
    <col min="23" max="25" width="4.5703125" style="20" customWidth="1"/>
    <col min="26" max="26" width="7.140625" style="20" customWidth="1"/>
    <col min="27" max="27" width="8.5703125" style="20" customWidth="1"/>
    <col min="28" max="28" width="4.5703125" style="20" customWidth="1"/>
    <col min="29" max="29" width="14.7109375" style="20" bestFit="1" customWidth="1"/>
    <col min="30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32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5.5703125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32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5.5703125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32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5.5703125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32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5.5703125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32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5.5703125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32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5.5703125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32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5.5703125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32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5.5703125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32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5.5703125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32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5.5703125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32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5.5703125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32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5.5703125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32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5.5703125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32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5.5703125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32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5.5703125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32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5.5703125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32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5.5703125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32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5.5703125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32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5.5703125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32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5.5703125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32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5.5703125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32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5.5703125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32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5.5703125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32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5.5703125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32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5.5703125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32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5.5703125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32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5.5703125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32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5.5703125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32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5.5703125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32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5.5703125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32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5.5703125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32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5.5703125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32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5.5703125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32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5.5703125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32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5.5703125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32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5.5703125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32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5.5703125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32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5.5703125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32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5.5703125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32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5.5703125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32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5.5703125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32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5.5703125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32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5.5703125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32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5.5703125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32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5.5703125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32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5.5703125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32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5.5703125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32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5.5703125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32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5.5703125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32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5.5703125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32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5.5703125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32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5.5703125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32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5.5703125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32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5.5703125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32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5.5703125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32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5.5703125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32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5.5703125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32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5.5703125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32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5.5703125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32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5.5703125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32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5.5703125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32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5.5703125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32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5.5703125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2" ht="15.75" thickBot="1"/>
    <row r="2" spans="3:22" s="130" customFormat="1" ht="18.75">
      <c r="C2" s="543" t="s">
        <v>190</v>
      </c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5"/>
      <c r="S2" s="38"/>
    </row>
    <row r="3" spans="3:22" s="130" customFormat="1" ht="23.45" customHeight="1" thickBot="1">
      <c r="C3" s="546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8"/>
      <c r="S3" s="38"/>
    </row>
    <row r="4" spans="3:22" ht="27" customHeight="1" thickBot="1">
      <c r="C4" s="131"/>
      <c r="D4" s="132"/>
      <c r="E4" s="132"/>
      <c r="F4" s="132"/>
      <c r="G4" s="132"/>
      <c r="H4" s="132"/>
      <c r="I4" s="132"/>
      <c r="J4" s="132"/>
      <c r="K4" s="133"/>
      <c r="L4" s="549" t="s">
        <v>191</v>
      </c>
      <c r="M4" s="550"/>
      <c r="N4" s="550"/>
      <c r="O4" s="550"/>
      <c r="P4" s="551"/>
      <c r="Q4" s="134"/>
    </row>
    <row r="5" spans="3:22" ht="27" customHeight="1">
      <c r="C5" s="552" t="s">
        <v>192</v>
      </c>
      <c r="D5" s="553"/>
      <c r="E5" s="553"/>
      <c r="F5" s="553"/>
      <c r="G5" s="553"/>
      <c r="H5" s="553"/>
      <c r="I5" s="553"/>
      <c r="J5" s="553"/>
      <c r="K5" s="43">
        <v>1400</v>
      </c>
      <c r="L5" s="554">
        <v>26567342</v>
      </c>
      <c r="M5" s="513"/>
      <c r="N5" s="513"/>
      <c r="O5" s="513"/>
      <c r="P5" s="555"/>
      <c r="Q5" s="21" t="s">
        <v>2</v>
      </c>
    </row>
    <row r="6" spans="3:22" ht="27" customHeight="1">
      <c r="C6" s="541" t="s">
        <v>193</v>
      </c>
      <c r="D6" s="542"/>
      <c r="E6" s="542"/>
      <c r="F6" s="542"/>
      <c r="G6" s="542"/>
      <c r="H6" s="542"/>
      <c r="I6" s="542"/>
      <c r="J6" s="542"/>
      <c r="K6" s="46">
        <v>1401</v>
      </c>
      <c r="L6" s="536"/>
      <c r="M6" s="537"/>
      <c r="N6" s="537"/>
      <c r="O6" s="537"/>
      <c r="P6" s="538"/>
      <c r="Q6" s="23" t="s">
        <v>2</v>
      </c>
    </row>
    <row r="7" spans="3:22" ht="27" customHeight="1">
      <c r="C7" s="135" t="s">
        <v>194</v>
      </c>
      <c r="D7" s="29"/>
      <c r="E7" s="29"/>
      <c r="F7" s="29"/>
      <c r="G7" s="29"/>
      <c r="H7" s="29"/>
      <c r="I7" s="29"/>
      <c r="J7" s="29"/>
      <c r="K7" s="46">
        <v>1402</v>
      </c>
      <c r="L7" s="536"/>
      <c r="M7" s="537"/>
      <c r="N7" s="537"/>
      <c r="O7" s="537"/>
      <c r="P7" s="538"/>
      <c r="Q7" s="23" t="s">
        <v>2</v>
      </c>
    </row>
    <row r="8" spans="3:22" ht="27" customHeight="1">
      <c r="C8" s="533" t="s">
        <v>195</v>
      </c>
      <c r="D8" s="534"/>
      <c r="E8" s="534"/>
      <c r="F8" s="534"/>
      <c r="G8" s="534"/>
      <c r="H8" s="534"/>
      <c r="I8" s="534"/>
      <c r="J8" s="534"/>
      <c r="K8" s="46">
        <v>1403</v>
      </c>
      <c r="L8" s="536"/>
      <c r="M8" s="537"/>
      <c r="N8" s="537"/>
      <c r="O8" s="537"/>
      <c r="P8" s="538"/>
      <c r="Q8" s="23" t="s">
        <v>2</v>
      </c>
    </row>
    <row r="9" spans="3:22" ht="27" customHeight="1">
      <c r="C9" s="533" t="s">
        <v>196</v>
      </c>
      <c r="D9" s="534"/>
      <c r="E9" s="534"/>
      <c r="F9" s="534"/>
      <c r="G9" s="534"/>
      <c r="H9" s="534"/>
      <c r="I9" s="534"/>
      <c r="J9" s="534"/>
      <c r="K9" s="46">
        <v>1587</v>
      </c>
      <c r="L9" s="536"/>
      <c r="M9" s="537"/>
      <c r="N9" s="537"/>
      <c r="O9" s="537"/>
      <c r="P9" s="538"/>
      <c r="Q9" s="23" t="s">
        <v>2</v>
      </c>
    </row>
    <row r="10" spans="3:22" ht="27" customHeight="1">
      <c r="C10" s="541" t="s">
        <v>8</v>
      </c>
      <c r="D10" s="542"/>
      <c r="E10" s="542"/>
      <c r="F10" s="542"/>
      <c r="G10" s="542"/>
      <c r="H10" s="542"/>
      <c r="I10" s="542"/>
      <c r="J10" s="542"/>
      <c r="K10" s="46">
        <v>1588</v>
      </c>
      <c r="L10" s="536">
        <v>100750</v>
      </c>
      <c r="M10" s="537"/>
      <c r="N10" s="537"/>
      <c r="O10" s="537"/>
      <c r="P10" s="538"/>
      <c r="Q10" s="23" t="s">
        <v>2</v>
      </c>
    </row>
    <row r="11" spans="3:22" ht="54.6" customHeight="1">
      <c r="C11" s="533" t="s">
        <v>197</v>
      </c>
      <c r="D11" s="534"/>
      <c r="E11" s="534"/>
      <c r="F11" s="534"/>
      <c r="G11" s="534"/>
      <c r="H11" s="534"/>
      <c r="I11" s="534"/>
      <c r="J11" s="534"/>
      <c r="K11" s="46">
        <v>1404</v>
      </c>
      <c r="L11" s="536"/>
      <c r="M11" s="537"/>
      <c r="N11" s="537"/>
      <c r="O11" s="537"/>
      <c r="P11" s="538"/>
      <c r="Q11" s="23" t="s">
        <v>2</v>
      </c>
    </row>
    <row r="12" spans="3:22" ht="27" customHeight="1" thickBot="1">
      <c r="C12" s="498" t="s">
        <v>198</v>
      </c>
      <c r="D12" s="499"/>
      <c r="E12" s="499"/>
      <c r="F12" s="499"/>
      <c r="G12" s="499"/>
      <c r="H12" s="499"/>
      <c r="I12" s="499"/>
      <c r="J12" s="499"/>
      <c r="K12" s="44">
        <v>1405</v>
      </c>
      <c r="L12" s="539"/>
      <c r="M12" s="500"/>
      <c r="N12" s="500"/>
      <c r="O12" s="500"/>
      <c r="P12" s="540"/>
      <c r="Q12" s="136" t="s">
        <v>2</v>
      </c>
    </row>
    <row r="13" spans="3:22" ht="27" customHeight="1" thickBot="1">
      <c r="C13" s="523" t="s">
        <v>199</v>
      </c>
      <c r="D13" s="524"/>
      <c r="E13" s="524"/>
      <c r="F13" s="524"/>
      <c r="G13" s="524"/>
      <c r="H13" s="524"/>
      <c r="I13" s="524"/>
      <c r="J13" s="525"/>
      <c r="K13" s="33">
        <v>1410</v>
      </c>
      <c r="L13" s="504">
        <f>SUM(L5:P12)</f>
        <v>26668092</v>
      </c>
      <c r="M13" s="504"/>
      <c r="N13" s="504"/>
      <c r="O13" s="504"/>
      <c r="P13" s="504"/>
      <c r="Q13" s="42" t="s">
        <v>3</v>
      </c>
    </row>
    <row r="14" spans="3:22" ht="27" customHeight="1" thickBot="1">
      <c r="C14" s="510" t="s">
        <v>200</v>
      </c>
      <c r="D14" s="511"/>
      <c r="E14" s="511"/>
      <c r="F14" s="511"/>
      <c r="G14" s="511"/>
      <c r="H14" s="511"/>
      <c r="I14" s="511"/>
      <c r="J14" s="512"/>
      <c r="K14" s="266">
        <v>1406</v>
      </c>
      <c r="L14" s="513"/>
      <c r="M14" s="513"/>
      <c r="N14" s="513"/>
      <c r="O14" s="513"/>
      <c r="P14" s="513"/>
      <c r="Q14" s="137" t="s">
        <v>71</v>
      </c>
      <c r="S14" s="34" t="s">
        <v>201</v>
      </c>
      <c r="T14" s="34"/>
      <c r="U14" s="34"/>
      <c r="V14" s="34"/>
    </row>
    <row r="15" spans="3:22" ht="27" customHeight="1" thickBot="1">
      <c r="C15" s="533" t="s">
        <v>202</v>
      </c>
      <c r="D15" s="534"/>
      <c r="E15" s="534"/>
      <c r="F15" s="534"/>
      <c r="G15" s="534"/>
      <c r="H15" s="534"/>
      <c r="I15" s="534"/>
      <c r="J15" s="535"/>
      <c r="K15" s="22">
        <v>1407</v>
      </c>
      <c r="L15" s="513"/>
      <c r="M15" s="513"/>
      <c r="N15" s="513"/>
      <c r="O15" s="513"/>
      <c r="P15" s="513"/>
      <c r="Q15" s="24" t="s">
        <v>71</v>
      </c>
      <c r="S15" s="34" t="s">
        <v>201</v>
      </c>
    </row>
    <row r="16" spans="3:22" ht="27" customHeight="1" thickBot="1">
      <c r="C16" s="533" t="s">
        <v>203</v>
      </c>
      <c r="D16" s="534"/>
      <c r="E16" s="534"/>
      <c r="F16" s="534"/>
      <c r="G16" s="534"/>
      <c r="H16" s="534"/>
      <c r="I16" s="534"/>
      <c r="J16" s="535"/>
      <c r="K16" s="22">
        <v>1408</v>
      </c>
      <c r="L16" s="513"/>
      <c r="M16" s="513"/>
      <c r="N16" s="513"/>
      <c r="O16" s="513"/>
      <c r="P16" s="513"/>
      <c r="Q16" s="24" t="s">
        <v>71</v>
      </c>
      <c r="S16" s="34" t="s">
        <v>201</v>
      </c>
    </row>
    <row r="17" spans="3:17" ht="27" customHeight="1" thickBot="1">
      <c r="C17" s="533" t="s">
        <v>204</v>
      </c>
      <c r="D17" s="534"/>
      <c r="E17" s="534"/>
      <c r="F17" s="534"/>
      <c r="G17" s="534"/>
      <c r="H17" s="534"/>
      <c r="I17" s="534"/>
      <c r="J17" s="535"/>
      <c r="K17" s="22">
        <v>1409</v>
      </c>
      <c r="L17" s="513">
        <v>6041953</v>
      </c>
      <c r="M17" s="513"/>
      <c r="N17" s="513"/>
      <c r="O17" s="513"/>
      <c r="P17" s="513"/>
      <c r="Q17" s="24" t="s">
        <v>71</v>
      </c>
    </row>
    <row r="18" spans="3:17" ht="27" customHeight="1" thickBot="1">
      <c r="C18" s="533" t="s">
        <v>205</v>
      </c>
      <c r="D18" s="534"/>
      <c r="E18" s="534"/>
      <c r="F18" s="534"/>
      <c r="G18" s="534"/>
      <c r="H18" s="534"/>
      <c r="I18" s="534"/>
      <c r="J18" s="535"/>
      <c r="K18" s="22">
        <v>1429</v>
      </c>
      <c r="L18" s="513"/>
      <c r="M18" s="513"/>
      <c r="N18" s="513"/>
      <c r="O18" s="513"/>
      <c r="P18" s="513"/>
      <c r="Q18" s="24" t="s">
        <v>71</v>
      </c>
    </row>
    <row r="19" spans="3:17" ht="27" customHeight="1" thickBot="1">
      <c r="C19" s="533" t="s">
        <v>206</v>
      </c>
      <c r="D19" s="534"/>
      <c r="E19" s="534"/>
      <c r="F19" s="534"/>
      <c r="G19" s="534"/>
      <c r="H19" s="534"/>
      <c r="I19" s="534"/>
      <c r="J19" s="535"/>
      <c r="K19" s="22">
        <v>1411</v>
      </c>
      <c r="L19" s="513">
        <v>9521596</v>
      </c>
      <c r="M19" s="513"/>
      <c r="N19" s="513"/>
      <c r="O19" s="513"/>
      <c r="P19" s="513"/>
      <c r="Q19" s="24" t="s">
        <v>71</v>
      </c>
    </row>
    <row r="20" spans="3:17" ht="27" customHeight="1" thickBot="1">
      <c r="C20" s="533" t="s">
        <v>207</v>
      </c>
      <c r="D20" s="534"/>
      <c r="E20" s="534"/>
      <c r="F20" s="534"/>
      <c r="G20" s="534"/>
      <c r="H20" s="534"/>
      <c r="I20" s="534"/>
      <c r="J20" s="535"/>
      <c r="K20" s="22">
        <v>1412</v>
      </c>
      <c r="L20" s="513">
        <v>399743</v>
      </c>
      <c r="M20" s="513"/>
      <c r="N20" s="513"/>
      <c r="O20" s="513"/>
      <c r="P20" s="513"/>
      <c r="Q20" s="24" t="s">
        <v>71</v>
      </c>
    </row>
    <row r="21" spans="3:17" ht="27" customHeight="1" thickBot="1">
      <c r="C21" s="533" t="s">
        <v>208</v>
      </c>
      <c r="D21" s="534"/>
      <c r="E21" s="534"/>
      <c r="F21" s="534"/>
      <c r="G21" s="534"/>
      <c r="H21" s="534"/>
      <c r="I21" s="534"/>
      <c r="J21" s="535"/>
      <c r="K21" s="22">
        <v>1413</v>
      </c>
      <c r="L21" s="513"/>
      <c r="M21" s="513"/>
      <c r="N21" s="513"/>
      <c r="O21" s="513"/>
      <c r="P21" s="513"/>
      <c r="Q21" s="24" t="s">
        <v>71</v>
      </c>
    </row>
    <row r="22" spans="3:17" ht="27" customHeight="1" thickBot="1">
      <c r="C22" s="533" t="s">
        <v>209</v>
      </c>
      <c r="D22" s="534"/>
      <c r="E22" s="534"/>
      <c r="F22" s="534"/>
      <c r="G22" s="534"/>
      <c r="H22" s="534"/>
      <c r="I22" s="534"/>
      <c r="J22" s="535"/>
      <c r="K22" s="22">
        <v>1414</v>
      </c>
      <c r="L22" s="513">
        <v>1226833</v>
      </c>
      <c r="M22" s="513"/>
      <c r="N22" s="513"/>
      <c r="O22" s="513"/>
      <c r="P22" s="513"/>
      <c r="Q22" s="24" t="s">
        <v>71</v>
      </c>
    </row>
    <row r="23" spans="3:17" ht="27" customHeight="1" thickBot="1">
      <c r="C23" s="533" t="s">
        <v>210</v>
      </c>
      <c r="D23" s="534"/>
      <c r="E23" s="534"/>
      <c r="F23" s="534"/>
      <c r="G23" s="534"/>
      <c r="H23" s="534"/>
      <c r="I23" s="534"/>
      <c r="J23" s="535"/>
      <c r="K23" s="22">
        <v>1415</v>
      </c>
      <c r="L23" s="513">
        <v>1245600</v>
      </c>
      <c r="M23" s="513"/>
      <c r="N23" s="513"/>
      <c r="O23" s="513"/>
      <c r="P23" s="513"/>
      <c r="Q23" s="24" t="s">
        <v>71</v>
      </c>
    </row>
    <row r="24" spans="3:17" ht="27" customHeight="1" thickBot="1">
      <c r="C24" s="527" t="s">
        <v>211</v>
      </c>
      <c r="D24" s="528"/>
      <c r="E24" s="528"/>
      <c r="F24" s="528"/>
      <c r="G24" s="528"/>
      <c r="H24" s="528"/>
      <c r="I24" s="528"/>
      <c r="J24" s="529"/>
      <c r="K24" s="22">
        <v>1416</v>
      </c>
      <c r="L24" s="513"/>
      <c r="M24" s="513"/>
      <c r="N24" s="513"/>
      <c r="O24" s="513"/>
      <c r="P24" s="513"/>
      <c r="Q24" s="24" t="s">
        <v>71</v>
      </c>
    </row>
    <row r="25" spans="3:17" ht="27" customHeight="1" thickBot="1">
      <c r="C25" s="527" t="s">
        <v>212</v>
      </c>
      <c r="D25" s="528"/>
      <c r="E25" s="528"/>
      <c r="F25" s="528"/>
      <c r="G25" s="528"/>
      <c r="H25" s="528"/>
      <c r="I25" s="528"/>
      <c r="J25" s="529"/>
      <c r="K25" s="22">
        <v>1417</v>
      </c>
      <c r="L25" s="513"/>
      <c r="M25" s="513"/>
      <c r="N25" s="513"/>
      <c r="O25" s="513"/>
      <c r="P25" s="513"/>
      <c r="Q25" s="24" t="s">
        <v>71</v>
      </c>
    </row>
    <row r="26" spans="3:17" ht="27" customHeight="1" thickBot="1">
      <c r="C26" s="527" t="s">
        <v>213</v>
      </c>
      <c r="D26" s="528"/>
      <c r="E26" s="528"/>
      <c r="F26" s="528"/>
      <c r="G26" s="528"/>
      <c r="H26" s="528"/>
      <c r="I26" s="528"/>
      <c r="J26" s="529"/>
      <c r="K26" s="22">
        <v>1418</v>
      </c>
      <c r="L26" s="513"/>
      <c r="M26" s="513"/>
      <c r="N26" s="513"/>
      <c r="O26" s="513"/>
      <c r="P26" s="513"/>
      <c r="Q26" s="24" t="s">
        <v>71</v>
      </c>
    </row>
    <row r="27" spans="3:17" ht="27" customHeight="1" thickBot="1">
      <c r="C27" s="527" t="s">
        <v>214</v>
      </c>
      <c r="D27" s="528"/>
      <c r="E27" s="528"/>
      <c r="F27" s="528"/>
      <c r="G27" s="528"/>
      <c r="H27" s="528"/>
      <c r="I27" s="528"/>
      <c r="J27" s="529"/>
      <c r="K27" s="22">
        <v>1419</v>
      </c>
      <c r="L27" s="513">
        <v>7935</v>
      </c>
      <c r="M27" s="513"/>
      <c r="N27" s="513"/>
      <c r="O27" s="513"/>
      <c r="P27" s="513"/>
      <c r="Q27" s="24" t="s">
        <v>71</v>
      </c>
    </row>
    <row r="28" spans="3:17" ht="27" customHeight="1" thickBot="1">
      <c r="C28" s="527" t="s">
        <v>215</v>
      </c>
      <c r="D28" s="528"/>
      <c r="E28" s="528"/>
      <c r="F28" s="528"/>
      <c r="G28" s="528"/>
      <c r="H28" s="528"/>
      <c r="I28" s="528"/>
      <c r="J28" s="529"/>
      <c r="K28" s="22">
        <v>1420</v>
      </c>
      <c r="L28" s="513"/>
      <c r="M28" s="513"/>
      <c r="N28" s="513"/>
      <c r="O28" s="513"/>
      <c r="P28" s="513"/>
      <c r="Q28" s="24" t="s">
        <v>71</v>
      </c>
    </row>
    <row r="29" spans="3:17" ht="27" customHeight="1" thickBot="1">
      <c r="C29" s="527" t="s">
        <v>216</v>
      </c>
      <c r="D29" s="528"/>
      <c r="E29" s="528"/>
      <c r="F29" s="528"/>
      <c r="G29" s="528"/>
      <c r="H29" s="528"/>
      <c r="I29" s="528"/>
      <c r="J29" s="529"/>
      <c r="K29" s="22">
        <v>1421</v>
      </c>
      <c r="L29" s="513"/>
      <c r="M29" s="513"/>
      <c r="N29" s="513"/>
      <c r="O29" s="513"/>
      <c r="P29" s="513"/>
      <c r="Q29" s="24" t="s">
        <v>71</v>
      </c>
    </row>
    <row r="30" spans="3:17" ht="27" customHeight="1" thickBot="1">
      <c r="C30" s="527" t="s">
        <v>217</v>
      </c>
      <c r="D30" s="528"/>
      <c r="E30" s="528"/>
      <c r="F30" s="528"/>
      <c r="G30" s="528"/>
      <c r="H30" s="528"/>
      <c r="I30" s="528"/>
      <c r="J30" s="529"/>
      <c r="K30" s="22">
        <v>1422</v>
      </c>
      <c r="L30" s="513"/>
      <c r="M30" s="513"/>
      <c r="N30" s="513"/>
      <c r="O30" s="513"/>
      <c r="P30" s="513"/>
      <c r="Q30" s="24" t="s">
        <v>71</v>
      </c>
    </row>
    <row r="31" spans="3:17" ht="27" customHeight="1" thickBot="1">
      <c r="C31" s="527" t="s">
        <v>218</v>
      </c>
      <c r="D31" s="528"/>
      <c r="E31" s="528"/>
      <c r="F31" s="528"/>
      <c r="G31" s="528"/>
      <c r="H31" s="528"/>
      <c r="I31" s="528"/>
      <c r="J31" s="529"/>
      <c r="K31" s="22">
        <v>1423</v>
      </c>
      <c r="L31" s="513"/>
      <c r="M31" s="513"/>
      <c r="N31" s="513"/>
      <c r="O31" s="513"/>
      <c r="P31" s="513"/>
      <c r="Q31" s="24" t="s">
        <v>71</v>
      </c>
    </row>
    <row r="32" spans="3:17" ht="27" customHeight="1" thickBot="1">
      <c r="C32" s="527" t="s">
        <v>219</v>
      </c>
      <c r="D32" s="528"/>
      <c r="E32" s="528"/>
      <c r="F32" s="528"/>
      <c r="G32" s="528"/>
      <c r="H32" s="528"/>
      <c r="I32" s="528"/>
      <c r="J32" s="529"/>
      <c r="K32" s="22">
        <v>1424</v>
      </c>
      <c r="L32" s="513">
        <v>3318260</v>
      </c>
      <c r="M32" s="513"/>
      <c r="N32" s="513"/>
      <c r="O32" s="513"/>
      <c r="P32" s="513"/>
      <c r="Q32" s="24" t="s">
        <v>71</v>
      </c>
    </row>
    <row r="33" spans="3:29" ht="35.450000000000003" customHeight="1">
      <c r="C33" s="530" t="s">
        <v>220</v>
      </c>
      <c r="D33" s="531"/>
      <c r="E33" s="531"/>
      <c r="F33" s="531"/>
      <c r="G33" s="531"/>
      <c r="H33" s="531"/>
      <c r="I33" s="531"/>
      <c r="J33" s="531"/>
      <c r="K33" s="25">
        <v>1425</v>
      </c>
      <c r="L33" s="513"/>
      <c r="M33" s="513"/>
      <c r="N33" s="513"/>
      <c r="O33" s="513"/>
      <c r="P33" s="513"/>
      <c r="Q33" s="26" t="s">
        <v>71</v>
      </c>
    </row>
    <row r="34" spans="3:29" ht="27" customHeight="1">
      <c r="C34" s="530" t="s">
        <v>221</v>
      </c>
      <c r="D34" s="531"/>
      <c r="E34" s="531"/>
      <c r="F34" s="531"/>
      <c r="G34" s="531"/>
      <c r="H34" s="531"/>
      <c r="I34" s="531"/>
      <c r="J34" s="531"/>
      <c r="K34" s="25">
        <v>1426</v>
      </c>
      <c r="L34" s="532"/>
      <c r="M34" s="532"/>
      <c r="N34" s="532"/>
      <c r="O34" s="532"/>
      <c r="P34" s="532"/>
      <c r="Q34" s="26" t="s">
        <v>71</v>
      </c>
      <c r="S34" s="34" t="s">
        <v>222</v>
      </c>
    </row>
    <row r="35" spans="3:29" ht="27" customHeight="1">
      <c r="C35" s="520" t="s">
        <v>223</v>
      </c>
      <c r="D35" s="521"/>
      <c r="E35" s="521"/>
      <c r="F35" s="521"/>
      <c r="G35" s="521"/>
      <c r="H35" s="521"/>
      <c r="I35" s="521"/>
      <c r="J35" s="521"/>
      <c r="K35" s="25">
        <v>1427</v>
      </c>
      <c r="L35" s="506"/>
      <c r="M35" s="506"/>
      <c r="N35" s="506"/>
      <c r="O35" s="506"/>
      <c r="P35" s="506"/>
      <c r="Q35" s="26" t="s">
        <v>71</v>
      </c>
    </row>
    <row r="36" spans="3:29" ht="27" customHeight="1" thickBot="1">
      <c r="C36" s="498" t="s">
        <v>9</v>
      </c>
      <c r="D36" s="499"/>
      <c r="E36" s="499"/>
      <c r="F36" s="499"/>
      <c r="G36" s="499"/>
      <c r="H36" s="499"/>
      <c r="I36" s="499"/>
      <c r="J36" s="499"/>
      <c r="K36" s="39">
        <v>1428</v>
      </c>
      <c r="L36" s="500"/>
      <c r="M36" s="500"/>
      <c r="N36" s="500"/>
      <c r="O36" s="500"/>
      <c r="P36" s="500"/>
      <c r="Q36" s="138" t="s">
        <v>71</v>
      </c>
    </row>
    <row r="37" spans="3:29" ht="27" customHeight="1" thickBot="1">
      <c r="C37" s="523" t="s">
        <v>224</v>
      </c>
      <c r="D37" s="524"/>
      <c r="E37" s="524"/>
      <c r="F37" s="524"/>
      <c r="G37" s="524"/>
      <c r="H37" s="524"/>
      <c r="I37" s="524"/>
      <c r="J37" s="525"/>
      <c r="K37" s="33">
        <v>1430</v>
      </c>
      <c r="L37" s="526">
        <f>SUM(L14:P33)+L35+L36</f>
        <v>21761920</v>
      </c>
      <c r="M37" s="526"/>
      <c r="N37" s="526"/>
      <c r="O37" s="526"/>
      <c r="P37" s="526"/>
      <c r="Q37" s="42" t="s">
        <v>3</v>
      </c>
    </row>
    <row r="38" spans="3:29" ht="40.700000000000003" customHeight="1" thickBot="1">
      <c r="C38" s="514" t="s">
        <v>225</v>
      </c>
      <c r="D38" s="515"/>
      <c r="E38" s="515"/>
      <c r="F38" s="515"/>
      <c r="G38" s="515"/>
      <c r="H38" s="515"/>
      <c r="I38" s="515"/>
      <c r="J38" s="515"/>
      <c r="K38" s="139">
        <v>1431</v>
      </c>
      <c r="L38" s="516"/>
      <c r="M38" s="516"/>
      <c r="N38" s="516"/>
      <c r="O38" s="516"/>
      <c r="P38" s="516"/>
      <c r="Q38" s="140" t="s">
        <v>2</v>
      </c>
    </row>
    <row r="39" spans="3:29" ht="56.45" customHeight="1" thickBot="1">
      <c r="C39" s="501" t="s">
        <v>226</v>
      </c>
      <c r="D39" s="502"/>
      <c r="E39" s="502"/>
      <c r="F39" s="502"/>
      <c r="G39" s="502"/>
      <c r="H39" s="502"/>
      <c r="I39" s="502"/>
      <c r="J39" s="503"/>
      <c r="K39" s="33">
        <v>1729</v>
      </c>
      <c r="L39" s="517">
        <f>+L13-L37+L38</f>
        <v>4906172</v>
      </c>
      <c r="M39" s="518"/>
      <c r="N39" s="518"/>
      <c r="O39" s="518"/>
      <c r="P39" s="519"/>
      <c r="Q39" s="42" t="s">
        <v>3</v>
      </c>
    </row>
    <row r="40" spans="3:29" ht="27" customHeight="1">
      <c r="C40" s="520" t="s">
        <v>24</v>
      </c>
      <c r="D40" s="521"/>
      <c r="E40" s="521"/>
      <c r="F40" s="521"/>
      <c r="G40" s="521"/>
      <c r="H40" s="521"/>
      <c r="I40" s="521"/>
      <c r="J40" s="522"/>
      <c r="K40" s="25">
        <v>1432</v>
      </c>
      <c r="L40" s="506">
        <f>+AC53</f>
        <v>1356654.5</v>
      </c>
      <c r="M40" s="506"/>
      <c r="N40" s="506"/>
      <c r="O40" s="506"/>
      <c r="P40" s="506"/>
      <c r="Q40" s="26" t="s">
        <v>71</v>
      </c>
      <c r="S40" s="268" t="s">
        <v>371</v>
      </c>
      <c r="T40" s="269"/>
      <c r="AA40" s="20" t="s">
        <v>372</v>
      </c>
    </row>
    <row r="41" spans="3:29" ht="27" customHeight="1" thickBot="1">
      <c r="C41" s="498" t="s">
        <v>10</v>
      </c>
      <c r="D41" s="499"/>
      <c r="E41" s="499"/>
      <c r="F41" s="499"/>
      <c r="G41" s="499"/>
      <c r="H41" s="499"/>
      <c r="I41" s="499"/>
      <c r="J41" s="505"/>
      <c r="K41" s="39">
        <v>1433</v>
      </c>
      <c r="L41" s="506"/>
      <c r="M41" s="506"/>
      <c r="N41" s="506"/>
      <c r="O41" s="506"/>
      <c r="P41" s="506"/>
      <c r="Q41" s="138" t="s">
        <v>71</v>
      </c>
      <c r="AA41" s="20">
        <v>2020</v>
      </c>
      <c r="AC41" s="20">
        <v>26567342</v>
      </c>
    </row>
    <row r="42" spans="3:29" ht="41.45" customHeight="1" thickBot="1">
      <c r="C42" s="501" t="s">
        <v>227</v>
      </c>
      <c r="D42" s="502"/>
      <c r="E42" s="502"/>
      <c r="F42" s="502"/>
      <c r="G42" s="502"/>
      <c r="H42" s="502"/>
      <c r="I42" s="502"/>
      <c r="J42" s="502"/>
      <c r="K42" s="33">
        <v>1440</v>
      </c>
      <c r="L42" s="504">
        <f>+L39-L40-L41</f>
        <v>3549517.5</v>
      </c>
      <c r="M42" s="504"/>
      <c r="N42" s="504"/>
      <c r="O42" s="504"/>
      <c r="P42" s="504"/>
      <c r="Q42" s="42" t="s">
        <v>3</v>
      </c>
      <c r="V42" s="256">
        <f>+L42</f>
        <v>3549517.5</v>
      </c>
      <c r="AA42" s="20">
        <v>2019</v>
      </c>
      <c r="AC42" s="20">
        <v>42767795</v>
      </c>
    </row>
    <row r="43" spans="3:29" ht="27" customHeight="1" thickBot="1">
      <c r="C43" s="507" t="s">
        <v>11</v>
      </c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9"/>
      <c r="AA43" s="20">
        <v>2018</v>
      </c>
      <c r="AC43" s="20">
        <v>6601637</v>
      </c>
    </row>
    <row r="44" spans="3:29" ht="27" customHeight="1">
      <c r="C44" s="510" t="s">
        <v>12</v>
      </c>
      <c r="D44" s="511"/>
      <c r="E44" s="511"/>
      <c r="F44" s="511"/>
      <c r="G44" s="511"/>
      <c r="H44" s="511"/>
      <c r="I44" s="511"/>
      <c r="J44" s="512"/>
      <c r="K44" s="266">
        <v>1434</v>
      </c>
      <c r="L44" s="513"/>
      <c r="M44" s="513"/>
      <c r="N44" s="513"/>
      <c r="O44" s="513"/>
      <c r="P44" s="513"/>
      <c r="Q44" s="21" t="s">
        <v>2</v>
      </c>
      <c r="AC44" s="20">
        <f>SUM(AC41:AC43)</f>
        <v>75936774</v>
      </c>
    </row>
    <row r="45" spans="3:29" ht="40.700000000000003" customHeight="1" thickBot="1">
      <c r="C45" s="498" t="s">
        <v>13</v>
      </c>
      <c r="D45" s="499"/>
      <c r="E45" s="499"/>
      <c r="F45" s="499"/>
      <c r="G45" s="499"/>
      <c r="H45" s="499"/>
      <c r="I45" s="499"/>
      <c r="J45" s="499"/>
      <c r="K45" s="39">
        <v>1435</v>
      </c>
      <c r="L45" s="500"/>
      <c r="M45" s="500"/>
      <c r="N45" s="500"/>
      <c r="O45" s="500"/>
      <c r="P45" s="500"/>
      <c r="Q45" s="136" t="s">
        <v>2</v>
      </c>
      <c r="AC45" s="270">
        <f>+AC44/3</f>
        <v>25312258</v>
      </c>
    </row>
    <row r="46" spans="3:29" ht="27" customHeight="1" thickBot="1">
      <c r="C46" s="501" t="s">
        <v>14</v>
      </c>
      <c r="D46" s="502"/>
      <c r="E46" s="502"/>
      <c r="F46" s="502"/>
      <c r="G46" s="502"/>
      <c r="H46" s="502"/>
      <c r="I46" s="502"/>
      <c r="J46" s="503"/>
      <c r="K46" s="33">
        <v>1450</v>
      </c>
      <c r="L46" s="504"/>
      <c r="M46" s="504"/>
      <c r="N46" s="504"/>
      <c r="O46" s="504"/>
      <c r="P46" s="504"/>
      <c r="Q46" s="42" t="s">
        <v>3</v>
      </c>
    </row>
    <row r="48" spans="3:29">
      <c r="V48" s="20" t="s">
        <v>375</v>
      </c>
    </row>
    <row r="50" spans="22:29">
      <c r="V50" s="20" t="s">
        <v>376</v>
      </c>
      <c r="AC50" s="20">
        <f>+L39</f>
        <v>4906172</v>
      </c>
    </row>
    <row r="51" spans="22:29">
      <c r="V51" s="20" t="s">
        <v>377</v>
      </c>
      <c r="AC51" s="20">
        <v>-2192863</v>
      </c>
    </row>
    <row r="52" spans="22:29">
      <c r="V52" s="20" t="s">
        <v>378</v>
      </c>
      <c r="AC52" s="20">
        <f>+AC50+AC51</f>
        <v>2713309</v>
      </c>
    </row>
    <row r="53" spans="22:29">
      <c r="V53" s="20" t="s">
        <v>379</v>
      </c>
      <c r="AC53" s="20">
        <f>+AC52/2</f>
        <v>1356654.5</v>
      </c>
    </row>
    <row r="54" spans="22:29">
      <c r="AC54" s="20">
        <f>+AC50-AC53</f>
        <v>3549517.5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topLeftCell="A7" zoomScaleNormal="100" workbookViewId="0">
      <selection activeCell="L24" sqref="L24:P24"/>
    </sheetView>
  </sheetViews>
  <sheetFormatPr baseColWidth="10" defaultColWidth="11.5703125" defaultRowHeight="1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141" customWidth="1"/>
    <col min="18" max="18" width="6" style="20" customWidth="1"/>
    <col min="19" max="19" width="9.140625" style="34" customWidth="1"/>
    <col min="20" max="20" width="7" style="20" customWidth="1"/>
    <col min="21" max="21" width="24.42578125" style="20" customWidth="1"/>
    <col min="22" max="22" width="9" style="20" customWidth="1"/>
    <col min="23" max="25" width="4.5703125" style="20" customWidth="1"/>
    <col min="26" max="26" width="7.140625" style="20" customWidth="1"/>
    <col min="27" max="27" width="8.5703125" style="20" customWidth="1"/>
    <col min="28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6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6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6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6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6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6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6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6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6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6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6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6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6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6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6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6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6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6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6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6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6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6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6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6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6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6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6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6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6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6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6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6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6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6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6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6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6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6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6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6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6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6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6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6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6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6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6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6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6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6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6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6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6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6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6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6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6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6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6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6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6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6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6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3" ht="15.75" thickBot="1"/>
    <row r="2" spans="3:23">
      <c r="C2" s="543" t="s">
        <v>240</v>
      </c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3"/>
    </row>
    <row r="3" spans="3:23" ht="28.7" customHeight="1" thickBot="1">
      <c r="C3" s="564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6"/>
    </row>
    <row r="4" spans="3:23" ht="27" customHeight="1">
      <c r="C4" s="142" t="s">
        <v>241</v>
      </c>
      <c r="D4" s="28"/>
      <c r="E4" s="28"/>
      <c r="F4" s="28"/>
      <c r="G4" s="28"/>
      <c r="H4" s="28"/>
      <c r="I4" s="28"/>
      <c r="J4" s="28"/>
      <c r="K4" s="355">
        <v>1445</v>
      </c>
      <c r="L4" s="513">
        <v>20165832</v>
      </c>
      <c r="M4" s="513"/>
      <c r="N4" s="513"/>
      <c r="O4" s="513"/>
      <c r="P4" s="513"/>
      <c r="Q4" s="356" t="s">
        <v>2</v>
      </c>
      <c r="S4" s="34" t="s">
        <v>231</v>
      </c>
      <c r="V4" s="34"/>
      <c r="W4" s="34"/>
    </row>
    <row r="5" spans="3:23" ht="27" customHeight="1">
      <c r="C5" s="143" t="s">
        <v>242</v>
      </c>
      <c r="D5" s="30"/>
      <c r="E5" s="30"/>
      <c r="F5" s="30"/>
      <c r="G5" s="30"/>
      <c r="H5" s="30"/>
      <c r="I5" s="30"/>
      <c r="J5" s="30"/>
      <c r="K5" s="25">
        <v>1446</v>
      </c>
      <c r="L5" s="506"/>
      <c r="M5" s="506"/>
      <c r="N5" s="506"/>
      <c r="O5" s="506"/>
      <c r="P5" s="506"/>
      <c r="Q5" s="144" t="s">
        <v>71</v>
      </c>
      <c r="S5" s="34" t="s">
        <v>231</v>
      </c>
      <c r="V5" s="34"/>
    </row>
    <row r="6" spans="3:23" ht="27" customHeight="1">
      <c r="C6" s="143" t="s">
        <v>243</v>
      </c>
      <c r="D6" s="30"/>
      <c r="E6" s="30"/>
      <c r="F6" s="30"/>
      <c r="G6" s="30"/>
      <c r="H6" s="30"/>
      <c r="I6" s="30"/>
      <c r="J6" s="30"/>
      <c r="K6" s="25">
        <v>1374</v>
      </c>
      <c r="L6" s="506"/>
      <c r="M6" s="506"/>
      <c r="N6" s="506"/>
      <c r="O6" s="506"/>
      <c r="P6" s="506"/>
      <c r="Q6" s="145" t="s">
        <v>2</v>
      </c>
      <c r="S6" s="34" t="s">
        <v>244</v>
      </c>
    </row>
    <row r="7" spans="3:23" ht="27" customHeight="1">
      <c r="C7" s="146" t="s">
        <v>245</v>
      </c>
      <c r="D7" s="147"/>
      <c r="E7" s="147"/>
      <c r="F7" s="147"/>
      <c r="G7" s="147"/>
      <c r="H7" s="147"/>
      <c r="I7" s="147"/>
      <c r="J7" s="147"/>
      <c r="K7" s="45">
        <v>1375</v>
      </c>
      <c r="L7" s="567"/>
      <c r="M7" s="567"/>
      <c r="N7" s="567"/>
      <c r="O7" s="567"/>
      <c r="P7" s="567"/>
      <c r="Q7" s="148" t="s">
        <v>2</v>
      </c>
    </row>
    <row r="8" spans="3:23" ht="27" customHeight="1">
      <c r="C8" s="568" t="s">
        <v>246</v>
      </c>
      <c r="D8" s="569"/>
      <c r="E8" s="569"/>
      <c r="F8" s="569"/>
      <c r="G8" s="569"/>
      <c r="H8" s="569"/>
      <c r="I8" s="569"/>
      <c r="J8" s="570"/>
      <c r="K8" s="25">
        <v>1376</v>
      </c>
      <c r="L8" s="571"/>
      <c r="M8" s="571"/>
      <c r="N8" s="571"/>
      <c r="O8" s="571"/>
      <c r="P8" s="571"/>
      <c r="Q8" s="149" t="s">
        <v>71</v>
      </c>
    </row>
    <row r="9" spans="3:23" ht="27" customHeight="1">
      <c r="C9" s="572" t="s">
        <v>247</v>
      </c>
      <c r="D9" s="573"/>
      <c r="E9" s="573"/>
      <c r="F9" s="573"/>
      <c r="G9" s="573"/>
      <c r="H9" s="573"/>
      <c r="I9" s="573"/>
      <c r="J9" s="574"/>
      <c r="K9" s="45">
        <v>1705</v>
      </c>
      <c r="L9" s="735">
        <f>+'R17 at2022 corregida'!V42</f>
        <v>3549517.5</v>
      </c>
      <c r="M9" s="735"/>
      <c r="N9" s="735"/>
      <c r="O9" s="735"/>
      <c r="P9" s="735"/>
      <c r="Q9" s="148" t="s">
        <v>2</v>
      </c>
      <c r="S9" s="34" t="s">
        <v>248</v>
      </c>
      <c r="U9" s="20" t="s">
        <v>249</v>
      </c>
    </row>
    <row r="10" spans="3:23" ht="27" customHeight="1">
      <c r="C10" s="568" t="s">
        <v>14</v>
      </c>
      <c r="D10" s="569"/>
      <c r="E10" s="569"/>
      <c r="F10" s="569"/>
      <c r="G10" s="569"/>
      <c r="H10" s="569"/>
      <c r="I10" s="569"/>
      <c r="J10" s="570"/>
      <c r="K10" s="25">
        <v>1706</v>
      </c>
      <c r="L10" s="571"/>
      <c r="M10" s="571"/>
      <c r="N10" s="571"/>
      <c r="O10" s="571"/>
      <c r="P10" s="571"/>
      <c r="Q10" s="149" t="s">
        <v>71</v>
      </c>
      <c r="S10" s="34" t="s">
        <v>268</v>
      </c>
    </row>
    <row r="11" spans="3:23" ht="27" customHeight="1">
      <c r="C11" s="143" t="s">
        <v>221</v>
      </c>
      <c r="D11" s="30"/>
      <c r="E11" s="30"/>
      <c r="F11" s="30"/>
      <c r="G11" s="30"/>
      <c r="H11" s="30"/>
      <c r="I11" s="30"/>
      <c r="J11" s="30"/>
      <c r="K11" s="25">
        <v>1707</v>
      </c>
      <c r="L11" s="506"/>
      <c r="M11" s="506"/>
      <c r="N11" s="506"/>
      <c r="O11" s="506"/>
      <c r="P11" s="506"/>
      <c r="Q11" s="145" t="s">
        <v>2</v>
      </c>
      <c r="S11" s="34" t="s">
        <v>250</v>
      </c>
    </row>
    <row r="12" spans="3:23" ht="27" customHeight="1">
      <c r="C12" s="533" t="s">
        <v>17</v>
      </c>
      <c r="D12" s="534"/>
      <c r="E12" s="534"/>
      <c r="F12" s="534"/>
      <c r="G12" s="534"/>
      <c r="H12" s="534"/>
      <c r="I12" s="534"/>
      <c r="J12" s="534"/>
      <c r="K12" s="22">
        <v>1377</v>
      </c>
      <c r="L12" s="537"/>
      <c r="M12" s="537"/>
      <c r="N12" s="537"/>
      <c r="O12" s="537"/>
      <c r="P12" s="537"/>
      <c r="Q12" s="36" t="s">
        <v>2</v>
      </c>
    </row>
    <row r="13" spans="3:23" ht="27" customHeight="1">
      <c r="C13" s="527" t="s">
        <v>18</v>
      </c>
      <c r="D13" s="560"/>
      <c r="E13" s="560"/>
      <c r="F13" s="560"/>
      <c r="G13" s="560"/>
      <c r="H13" s="560"/>
      <c r="I13" s="560"/>
      <c r="J13" s="561"/>
      <c r="K13" s="22">
        <v>1378</v>
      </c>
      <c r="L13" s="537"/>
      <c r="M13" s="537"/>
      <c r="N13" s="537"/>
      <c r="O13" s="537"/>
      <c r="P13" s="537"/>
      <c r="Q13" s="35" t="s">
        <v>71</v>
      </c>
    </row>
    <row r="14" spans="3:23" ht="27" customHeight="1">
      <c r="C14" s="527" t="s">
        <v>19</v>
      </c>
      <c r="D14" s="560"/>
      <c r="E14" s="560"/>
      <c r="F14" s="560"/>
      <c r="G14" s="560"/>
      <c r="H14" s="560"/>
      <c r="I14" s="560"/>
      <c r="J14" s="561"/>
      <c r="K14" s="22">
        <v>1726</v>
      </c>
      <c r="L14" s="537"/>
      <c r="M14" s="537"/>
      <c r="N14" s="537"/>
      <c r="O14" s="537"/>
      <c r="P14" s="537"/>
      <c r="Q14" s="36" t="s">
        <v>2</v>
      </c>
    </row>
    <row r="15" spans="3:23" ht="27" customHeight="1">
      <c r="C15" s="533" t="s">
        <v>20</v>
      </c>
      <c r="D15" s="534"/>
      <c r="E15" s="534"/>
      <c r="F15" s="534"/>
      <c r="G15" s="534"/>
      <c r="H15" s="534"/>
      <c r="I15" s="534"/>
      <c r="J15" s="534"/>
      <c r="K15" s="22">
        <v>1591</v>
      </c>
      <c r="L15" s="537"/>
      <c r="M15" s="537"/>
      <c r="N15" s="537"/>
      <c r="O15" s="537"/>
      <c r="P15" s="537"/>
      <c r="Q15" s="35" t="s">
        <v>71</v>
      </c>
    </row>
    <row r="16" spans="3:23" ht="27" customHeight="1">
      <c r="C16" s="533" t="s">
        <v>251</v>
      </c>
      <c r="D16" s="534"/>
      <c r="E16" s="534"/>
      <c r="F16" s="534"/>
      <c r="G16" s="534"/>
      <c r="H16" s="534"/>
      <c r="I16" s="534"/>
      <c r="J16" s="535"/>
      <c r="K16" s="22">
        <v>1479</v>
      </c>
      <c r="L16" s="567">
        <f>+'retiros at2022 '!H22</f>
        <v>2192863.1888529928</v>
      </c>
      <c r="M16" s="567"/>
      <c r="N16" s="567"/>
      <c r="O16" s="567"/>
      <c r="P16" s="567"/>
      <c r="Q16" s="35" t="s">
        <v>71</v>
      </c>
    </row>
    <row r="17" spans="3:21" ht="27" customHeight="1">
      <c r="C17" s="533" t="s">
        <v>252</v>
      </c>
      <c r="D17" s="534"/>
      <c r="E17" s="534"/>
      <c r="F17" s="534"/>
      <c r="G17" s="534"/>
      <c r="H17" s="534"/>
      <c r="I17" s="534"/>
      <c r="J17" s="534"/>
      <c r="K17" s="22">
        <v>1708</v>
      </c>
      <c r="L17" s="736">
        <v>3342023</v>
      </c>
      <c r="M17" s="736"/>
      <c r="N17" s="736"/>
      <c r="O17" s="736"/>
      <c r="P17" s="736"/>
      <c r="Q17" s="35" t="s">
        <v>71</v>
      </c>
    </row>
    <row r="18" spans="3:21" ht="27" customHeight="1">
      <c r="C18" s="533" t="s">
        <v>253</v>
      </c>
      <c r="D18" s="534"/>
      <c r="E18" s="534"/>
      <c r="F18" s="534"/>
      <c r="G18" s="534"/>
      <c r="H18" s="534"/>
      <c r="I18" s="534"/>
      <c r="J18" s="534"/>
      <c r="K18" s="22">
        <v>1709</v>
      </c>
      <c r="L18" s="537"/>
      <c r="M18" s="537"/>
      <c r="N18" s="537"/>
      <c r="O18" s="537"/>
      <c r="P18" s="537"/>
      <c r="Q18" s="35" t="s">
        <v>71</v>
      </c>
    </row>
    <row r="19" spans="3:21" ht="27" customHeight="1">
      <c r="C19" s="527" t="s">
        <v>23</v>
      </c>
      <c r="D19" s="560"/>
      <c r="E19" s="560"/>
      <c r="F19" s="560"/>
      <c r="G19" s="560"/>
      <c r="H19" s="560"/>
      <c r="I19" s="560"/>
      <c r="J19" s="561"/>
      <c r="K19" s="22">
        <v>1379</v>
      </c>
      <c r="L19" s="537"/>
      <c r="M19" s="537"/>
      <c r="N19" s="537"/>
      <c r="O19" s="537"/>
      <c r="P19" s="537"/>
      <c r="Q19" s="35" t="s">
        <v>71</v>
      </c>
    </row>
    <row r="20" spans="3:21" ht="27" customHeight="1">
      <c r="C20" s="150" t="s">
        <v>24</v>
      </c>
      <c r="D20" s="29"/>
      <c r="E20" s="29"/>
      <c r="F20" s="29"/>
      <c r="G20" s="29"/>
      <c r="H20" s="29"/>
      <c r="I20" s="29"/>
      <c r="J20" s="29"/>
      <c r="K20" s="22">
        <v>1710</v>
      </c>
      <c r="L20" s="736">
        <f>+'R17 at2022 corregida'!AC53</f>
        <v>1356654.5</v>
      </c>
      <c r="M20" s="736"/>
      <c r="N20" s="736"/>
      <c r="O20" s="736"/>
      <c r="P20" s="736"/>
      <c r="Q20" s="36" t="s">
        <v>2</v>
      </c>
    </row>
    <row r="21" spans="3:21" ht="27" customHeight="1">
      <c r="C21" s="527" t="s">
        <v>254</v>
      </c>
      <c r="D21" s="560"/>
      <c r="E21" s="560"/>
      <c r="F21" s="560"/>
      <c r="G21" s="560"/>
      <c r="H21" s="560"/>
      <c r="I21" s="560"/>
      <c r="J21" s="561"/>
      <c r="K21" s="22">
        <v>1711</v>
      </c>
      <c r="L21" s="537"/>
      <c r="M21" s="537"/>
      <c r="N21" s="537"/>
      <c r="O21" s="537"/>
      <c r="P21" s="537"/>
      <c r="Q21" s="36" t="s">
        <v>2</v>
      </c>
    </row>
    <row r="22" spans="3:21" ht="27" customHeight="1">
      <c r="C22" s="135" t="s">
        <v>25</v>
      </c>
      <c r="D22" s="29"/>
      <c r="E22" s="29"/>
      <c r="F22" s="29"/>
      <c r="G22" s="29"/>
      <c r="H22" s="29"/>
      <c r="I22" s="29"/>
      <c r="J22" s="29"/>
      <c r="K22" s="22">
        <v>1380</v>
      </c>
      <c r="L22" s="537"/>
      <c r="M22" s="537"/>
      <c r="N22" s="537"/>
      <c r="O22" s="537"/>
      <c r="P22" s="537"/>
      <c r="Q22" s="36" t="s">
        <v>2</v>
      </c>
    </row>
    <row r="23" spans="3:21" ht="27" customHeight="1" thickBot="1">
      <c r="C23" s="151" t="s">
        <v>26</v>
      </c>
      <c r="D23" s="31"/>
      <c r="E23" s="31"/>
      <c r="F23" s="31"/>
      <c r="G23" s="31"/>
      <c r="H23" s="31"/>
      <c r="I23" s="31"/>
      <c r="J23" s="31"/>
      <c r="K23" s="39">
        <v>1381</v>
      </c>
      <c r="L23" s="500"/>
      <c r="M23" s="500"/>
      <c r="N23" s="500"/>
      <c r="O23" s="500"/>
      <c r="P23" s="500"/>
      <c r="Q23" s="40" t="s">
        <v>71</v>
      </c>
    </row>
    <row r="24" spans="3:21" ht="27" customHeight="1" thickBot="1">
      <c r="C24" s="556" t="s">
        <v>229</v>
      </c>
      <c r="D24" s="557"/>
      <c r="E24" s="557"/>
      <c r="F24" s="557"/>
      <c r="G24" s="557"/>
      <c r="H24" s="557"/>
      <c r="I24" s="557"/>
      <c r="J24" s="558"/>
      <c r="K24" s="33">
        <v>1545</v>
      </c>
      <c r="L24" s="504">
        <f>+L4-L5+L6+L7-L8+L9-L10+L11+L12-L13+L14-L15-L16-L17-L18-L19+L20+L21+L22-L23</f>
        <v>19537117.811147008</v>
      </c>
      <c r="M24" s="504"/>
      <c r="N24" s="504"/>
      <c r="O24" s="504"/>
      <c r="P24" s="504"/>
      <c r="Q24" s="152" t="s">
        <v>3</v>
      </c>
      <c r="U24" s="245">
        <f>+L24</f>
        <v>19537117.811147008</v>
      </c>
    </row>
    <row r="25" spans="3:21" ht="27" customHeight="1" thickBot="1">
      <c r="C25" s="556" t="s">
        <v>232</v>
      </c>
      <c r="D25" s="557"/>
      <c r="E25" s="557"/>
      <c r="F25" s="557"/>
      <c r="G25" s="557"/>
      <c r="H25" s="557"/>
      <c r="I25" s="557"/>
      <c r="J25" s="558"/>
      <c r="K25" s="33">
        <v>1546</v>
      </c>
      <c r="L25" s="504"/>
      <c r="M25" s="504"/>
      <c r="N25" s="504"/>
      <c r="O25" s="504"/>
      <c r="P25" s="504"/>
      <c r="Q25" s="152" t="s">
        <v>3</v>
      </c>
      <c r="U25" s="245">
        <f>+L25</f>
        <v>0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ddjj 1948 at2022 aceptada</vt:lpstr>
      <vt:lpstr>R17 at2022 observada</vt:lpstr>
      <vt:lpstr>R19 at2022 observada</vt:lpstr>
      <vt:lpstr>R18 at2022 observada</vt:lpstr>
      <vt:lpstr>RREE at2022 determinada</vt:lpstr>
      <vt:lpstr>R20 at2022 observada</vt:lpstr>
      <vt:lpstr>R21 at2022 observada</vt:lpstr>
      <vt:lpstr>R17 at2022 corregida</vt:lpstr>
      <vt:lpstr>R19 at2022 corregido</vt:lpstr>
      <vt:lpstr>R18 at2022 corregido</vt:lpstr>
      <vt:lpstr>RREE at2022 correcta</vt:lpstr>
      <vt:lpstr>ddjj 1948 at2022 correcta</vt:lpstr>
      <vt:lpstr>R20 at2022 correcta</vt:lpstr>
      <vt:lpstr>R21 at2022 correcta</vt:lpstr>
      <vt:lpstr>retiros at2022 </vt:lpstr>
      <vt:lpstr>'R17 at2022 corregida'!Área_de_impresión</vt:lpstr>
      <vt:lpstr>'R17 at2022 observada'!Área_de_impresión</vt:lpstr>
      <vt:lpstr>'R18 at2022 corregido'!Área_de_impresión</vt:lpstr>
      <vt:lpstr>'R18 at2022 observada'!Área_de_impresión</vt:lpstr>
      <vt:lpstr>'R19 at2022 corregido'!Área_de_impresión</vt:lpstr>
      <vt:lpstr>'R19 at2022 observada'!Área_de_impresión</vt:lpstr>
      <vt:lpstr>'R20 at2022 correcta'!Área_de_impresión</vt:lpstr>
      <vt:lpstr>'R20 at2022 observada'!Área_de_impresión</vt:lpstr>
      <vt:lpstr>'R21 at2022 correcta'!Área_de_impresión</vt:lpstr>
      <vt:lpstr>'R21 at2022 observada'!Área_de_impresión</vt:lpstr>
      <vt:lpstr>'RREE at2022 correcta'!Área_de_impresión</vt:lpstr>
      <vt:lpstr>'RREE at2022 determinada'!Área_de_impresión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2023-07-18T22:49:20Z</dcterms:modified>
</cp:coreProperties>
</file>