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firstSheet="8" activeTab="13"/>
  </bookViews>
  <sheets>
    <sheet name="ddjj 1948 at2023 aceptada" sheetId="88" r:id="rId1"/>
    <sheet name="R17 at2023 observada " sheetId="38" r:id="rId2"/>
    <sheet name="R19 at2023 observada" sheetId="40" r:id="rId3"/>
    <sheet name="R18 at2023 observada" sheetId="39" r:id="rId4"/>
    <sheet name="RREE  at2023 determinado" sheetId="74" r:id="rId5"/>
    <sheet name="R20 at2023 observada" sheetId="76" r:id="rId6"/>
    <sheet name="R21 at2023 observada" sheetId="77" r:id="rId7"/>
    <sheet name="R17 at2023 correcto" sheetId="87" r:id="rId8"/>
    <sheet name="R19 at2023 correcto" sheetId="84" r:id="rId9"/>
    <sheet name="R18 at2023 correcta" sheetId="85" r:id="rId10"/>
    <sheet name="RREE  at2023 correcto" sheetId="3" r:id="rId11"/>
    <sheet name="R20 at2023 correcta" sheetId="41" r:id="rId12"/>
    <sheet name="R21 at2022 correcta" sheetId="42" r:id="rId13"/>
    <sheet name="ddjj 1948 at2022 correcta" sheetId="89" r:id="rId14"/>
    <sheet name="RREE at2022 correcta" sheetId="92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\b" localSheetId="13">#REF!</definedName>
    <definedName name="\b" localSheetId="0">#REF!</definedName>
    <definedName name="\b" localSheetId="7">#REF!</definedName>
    <definedName name="\b" localSheetId="9">#REF!</definedName>
    <definedName name="\b" localSheetId="8">#REF!</definedName>
    <definedName name="\b" localSheetId="5">#REF!</definedName>
    <definedName name="\b" localSheetId="6">#REF!</definedName>
    <definedName name="\b" localSheetId="4">#REF!</definedName>
    <definedName name="\b" localSheetId="14">#REF!</definedName>
    <definedName name="\b">#REF!</definedName>
    <definedName name="\z" localSheetId="13">#REF!</definedName>
    <definedName name="\z" localSheetId="0">#REF!</definedName>
    <definedName name="\z" localSheetId="7">#REF!</definedName>
    <definedName name="\z" localSheetId="9">#REF!</definedName>
    <definedName name="\z" localSheetId="8">#REF!</definedName>
    <definedName name="\z" localSheetId="5">#REF!</definedName>
    <definedName name="\z" localSheetId="6">#REF!</definedName>
    <definedName name="\z" localSheetId="4">#REF!</definedName>
    <definedName name="\z" localSheetId="14">#REF!</definedName>
    <definedName name="\z">#REF!</definedName>
    <definedName name="aa" localSheetId="13">#REF!</definedName>
    <definedName name="aa" localSheetId="0">#REF!</definedName>
    <definedName name="aa" localSheetId="7">#REF!</definedName>
    <definedName name="aa" localSheetId="9">#REF!</definedName>
    <definedName name="aa" localSheetId="8">#REF!</definedName>
    <definedName name="aa" localSheetId="5">#REF!</definedName>
    <definedName name="aa" localSheetId="6">#REF!</definedName>
    <definedName name="aa" localSheetId="4">#REF!</definedName>
    <definedName name="aa" localSheetId="14">#REF!</definedName>
    <definedName name="aa">#REF!</definedName>
    <definedName name="aaa" localSheetId="13">#REF!</definedName>
    <definedName name="aaa" localSheetId="0">#REF!</definedName>
    <definedName name="aaa" localSheetId="7">#REF!</definedName>
    <definedName name="aaa" localSheetId="9">#REF!</definedName>
    <definedName name="aaa" localSheetId="8">#REF!</definedName>
    <definedName name="aaa" localSheetId="5">#REF!</definedName>
    <definedName name="aaa" localSheetId="6">#REF!</definedName>
    <definedName name="aaa" localSheetId="4">#REF!</definedName>
    <definedName name="aaa" localSheetId="14">#REF!</definedName>
    <definedName name="aaa">#REF!</definedName>
    <definedName name="aaaa" localSheetId="13">#REF!</definedName>
    <definedName name="aaaa" localSheetId="0">#REF!</definedName>
    <definedName name="aaaa" localSheetId="7">#REF!</definedName>
    <definedName name="aaaa" localSheetId="9">#REF!</definedName>
    <definedName name="aaaa" localSheetId="8">#REF!</definedName>
    <definedName name="aaaa" localSheetId="5">#REF!</definedName>
    <definedName name="aaaa" localSheetId="6">#REF!</definedName>
    <definedName name="aaaa" localSheetId="4">#REF!</definedName>
    <definedName name="aaaa" localSheetId="14">#REF!</definedName>
    <definedName name="aaaa">#REF!</definedName>
    <definedName name="_xlnm.Print_Area" localSheetId="7">'R17 at2023 correcto'!$C$2:$Q$46</definedName>
    <definedName name="_xlnm.Print_Area" localSheetId="1">'R17 at2023 observada '!$C$2:$Q$46</definedName>
    <definedName name="_xlnm.Print_Area" localSheetId="9">'R18 at2023 correcta'!$C$2:$Q$13</definedName>
    <definedName name="_xlnm.Print_Area" localSheetId="3">'R18 at2023 observada'!$C$2:$Q$13</definedName>
    <definedName name="_xlnm.Print_Area" localSheetId="8">'R19 at2023 correcto'!$C$2:$Q$25</definedName>
    <definedName name="_xlnm.Print_Area" localSheetId="2">'R19 at2023 observada'!$C$2:$Q$25</definedName>
    <definedName name="_xlnm.Print_Area" localSheetId="11">'R20 at2023 correcta'!$B$2:$AX$17</definedName>
    <definedName name="_xlnm.Print_Area" localSheetId="5">'R20 at2023 observada'!$B$2:$AX$17</definedName>
    <definedName name="_xlnm.Print_Area" localSheetId="12">'R21 at2022 correcta'!$B$2:$AW$18</definedName>
    <definedName name="_xlnm.Print_Area" localSheetId="6">'R21 at2023 observada'!$B$2:$AW$18</definedName>
    <definedName name="_xlnm.Print_Area" localSheetId="10">'RREE  at2023 correcto'!$B$1:$AG$46</definedName>
    <definedName name="_xlnm.Print_Area" localSheetId="4">'RREE  at2023 determinado'!$B$1:$AG$46</definedName>
    <definedName name="_xlnm.Print_Area" localSheetId="14">'RREE at2022 correcta'!$B$1:$AI$119</definedName>
    <definedName name="casa" localSheetId="13">#REF!</definedName>
    <definedName name="casa" localSheetId="0">#REF!</definedName>
    <definedName name="casa" localSheetId="7">#REF!</definedName>
    <definedName name="casa" localSheetId="9">#REF!</definedName>
    <definedName name="casa" localSheetId="8">#REF!</definedName>
    <definedName name="casa" localSheetId="5">#REF!</definedName>
    <definedName name="casa" localSheetId="6">#REF!</definedName>
    <definedName name="casa" localSheetId="4">#REF!</definedName>
    <definedName name="casa" localSheetId="14">#REF!</definedName>
    <definedName name="casa">#REF!</definedName>
    <definedName name="CBDDSDSGSE" localSheetId="13">#REF!</definedName>
    <definedName name="CBDDSDSGSE" localSheetId="0">#REF!</definedName>
    <definedName name="CBDDSDSGSE" localSheetId="7">#REF!</definedName>
    <definedName name="CBDDSDSGSE" localSheetId="9">#REF!</definedName>
    <definedName name="CBDDSDSGSE" localSheetId="8">#REF!</definedName>
    <definedName name="CBDDSDSGSE" localSheetId="5">#REF!</definedName>
    <definedName name="CBDDSDSGSE" localSheetId="6">#REF!</definedName>
    <definedName name="CBDDSDSGSE" localSheetId="4">#REF!</definedName>
    <definedName name="CBDDSDSGSE" localSheetId="14">#REF!</definedName>
    <definedName name="CBDDSDSGSE">#REF!</definedName>
    <definedName name="CC" localSheetId="13">#REF!</definedName>
    <definedName name="CC" localSheetId="0">#REF!</definedName>
    <definedName name="CC" localSheetId="7">#REF!</definedName>
    <definedName name="CC" localSheetId="9">#REF!</definedName>
    <definedName name="CC" localSheetId="8">#REF!</definedName>
    <definedName name="CC" localSheetId="5">#REF!</definedName>
    <definedName name="CC" localSheetId="6">#REF!</definedName>
    <definedName name="CC" localSheetId="4">#REF!</definedName>
    <definedName name="CC" localSheetId="14">#REF!</definedName>
    <definedName name="CC">#REF!</definedName>
    <definedName name="CCCC" localSheetId="13">[1]bien!#REF!</definedName>
    <definedName name="CCCC" localSheetId="0">[1]bien!#REF!</definedName>
    <definedName name="CCCC" localSheetId="7">[1]bien!#REF!</definedName>
    <definedName name="CCCC" localSheetId="9">[1]bien!#REF!</definedName>
    <definedName name="CCCC" localSheetId="8">[1]bien!#REF!</definedName>
    <definedName name="CCCC" localSheetId="5">[1]bien!#REF!</definedName>
    <definedName name="CCCC" localSheetId="6">[1]bien!#REF!</definedName>
    <definedName name="CCCC" localSheetId="4">[1]bien!#REF!</definedName>
    <definedName name="CCCC" localSheetId="14">[1]bien!#REF!</definedName>
    <definedName name="CCCC">[1]bien!#REF!</definedName>
    <definedName name="CCCCC" localSheetId="13">[1]bien!#REF!</definedName>
    <definedName name="CCCCC" localSheetId="0">[1]bien!#REF!</definedName>
    <definedName name="CCCCC" localSheetId="7">[1]bien!#REF!</definedName>
    <definedName name="CCCCC" localSheetId="9">[1]bien!#REF!</definedName>
    <definedName name="CCCCC" localSheetId="8">[1]bien!#REF!</definedName>
    <definedName name="CCCCC" localSheetId="5">[1]bien!#REF!</definedName>
    <definedName name="CCCCC" localSheetId="6">[1]bien!#REF!</definedName>
    <definedName name="CCCCC" localSheetId="4">[1]bien!#REF!</definedName>
    <definedName name="CCCCC" localSheetId="14">[1]bien!#REF!</definedName>
    <definedName name="CCCCC">[1]bien!#REF!</definedName>
    <definedName name="CERTIFICADO" localSheetId="13">#REF!</definedName>
    <definedName name="CERTIFICADO" localSheetId="0">#REF!</definedName>
    <definedName name="CERTIFICADO" localSheetId="7">#REF!</definedName>
    <definedName name="CERTIFICADO" localSheetId="9">#REF!</definedName>
    <definedName name="CERTIFICADO" localSheetId="8">#REF!</definedName>
    <definedName name="CERTIFICADO" localSheetId="5">#REF!</definedName>
    <definedName name="CERTIFICADO" localSheetId="6">#REF!</definedName>
    <definedName name="CERTIFICADO" localSheetId="4">#REF!</definedName>
    <definedName name="CERTIFICADO" localSheetId="14">#REF!</definedName>
    <definedName name="CERTIFICADO">#REF!</definedName>
    <definedName name="DD" localSheetId="13">#REF!</definedName>
    <definedName name="DD" localSheetId="0">#REF!</definedName>
    <definedName name="DD" localSheetId="7">#REF!</definedName>
    <definedName name="DD" localSheetId="9">#REF!</definedName>
    <definedName name="DD" localSheetId="8">#REF!</definedName>
    <definedName name="DD" localSheetId="5">#REF!</definedName>
    <definedName name="DD" localSheetId="6">#REF!</definedName>
    <definedName name="DD" localSheetId="4">#REF!</definedName>
    <definedName name="DD" localSheetId="14">#REF!</definedName>
    <definedName name="DD">#REF!</definedName>
    <definedName name="DFF" localSheetId="13">#REF!</definedName>
    <definedName name="DFF" localSheetId="0">#REF!</definedName>
    <definedName name="DFF" localSheetId="7">#REF!</definedName>
    <definedName name="DFF" localSheetId="9">#REF!</definedName>
    <definedName name="DFF" localSheetId="8">#REF!</definedName>
    <definedName name="DFF" localSheetId="5">#REF!</definedName>
    <definedName name="DFF" localSheetId="6">#REF!</definedName>
    <definedName name="DFF" localSheetId="4">#REF!</definedName>
    <definedName name="DFF" localSheetId="14">#REF!</definedName>
    <definedName name="DFF">#REF!</definedName>
    <definedName name="DFFFD" localSheetId="13">#REF!</definedName>
    <definedName name="DFFFD" localSheetId="0">#REF!</definedName>
    <definedName name="DFFFD" localSheetId="7">#REF!</definedName>
    <definedName name="DFFFD" localSheetId="9">#REF!</definedName>
    <definedName name="DFFFD" localSheetId="8">#REF!</definedName>
    <definedName name="DFFFD" localSheetId="5">#REF!</definedName>
    <definedName name="DFFFD" localSheetId="6">#REF!</definedName>
    <definedName name="DFFFD" localSheetId="4">#REF!</definedName>
    <definedName name="DFFFD" localSheetId="14">#REF!</definedName>
    <definedName name="DFFFD">#REF!</definedName>
    <definedName name="DOS" localSheetId="13">#REF!</definedName>
    <definedName name="DOS" localSheetId="0">#REF!</definedName>
    <definedName name="DOS" localSheetId="7">#REF!</definedName>
    <definedName name="DOS" localSheetId="9">#REF!</definedName>
    <definedName name="DOS" localSheetId="8">#REF!</definedName>
    <definedName name="DOS" localSheetId="5">#REF!</definedName>
    <definedName name="DOS" localSheetId="6">#REF!</definedName>
    <definedName name="DOS" localSheetId="4">#REF!</definedName>
    <definedName name="DOS" localSheetId="14">#REF!</definedName>
    <definedName name="DOS">#REF!</definedName>
    <definedName name="EDEE" localSheetId="13">#REF!</definedName>
    <definedName name="EDEE" localSheetId="0">#REF!</definedName>
    <definedName name="EDEE" localSheetId="7">#REF!</definedName>
    <definedName name="EDEE" localSheetId="9">#REF!</definedName>
    <definedName name="EDEE" localSheetId="8">#REF!</definedName>
    <definedName name="EDEE" localSheetId="5">#REF!</definedName>
    <definedName name="EDEE" localSheetId="6">#REF!</definedName>
    <definedName name="EDEE" localSheetId="4">#REF!</definedName>
    <definedName name="EDEE" localSheetId="14">#REF!</definedName>
    <definedName name="EDEE">#REF!</definedName>
    <definedName name="Excel_BuiltIn_Print_Area_2_1" localSheetId="13">#REF!</definedName>
    <definedName name="Excel_BuiltIn_Print_Area_2_1" localSheetId="0">#REF!</definedName>
    <definedName name="Excel_BuiltIn_Print_Area_2_1" localSheetId="7">#REF!</definedName>
    <definedName name="Excel_BuiltIn_Print_Area_2_1" localSheetId="9">#REF!</definedName>
    <definedName name="Excel_BuiltIn_Print_Area_2_1" localSheetId="8">#REF!</definedName>
    <definedName name="Excel_BuiltIn_Print_Area_2_1" localSheetId="5">#REF!</definedName>
    <definedName name="Excel_BuiltIn_Print_Area_2_1" localSheetId="6">#REF!</definedName>
    <definedName name="Excel_BuiltIn_Print_Area_2_1" localSheetId="4">#REF!</definedName>
    <definedName name="Excel_BuiltIn_Print_Area_2_1" localSheetId="14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3">[1]bien!#REF!</definedName>
    <definedName name="fecha_act" localSheetId="0">[1]bien!#REF!</definedName>
    <definedName name="fecha_act" localSheetId="7">[1]bien!#REF!</definedName>
    <definedName name="fecha_act" localSheetId="9">[1]bien!#REF!</definedName>
    <definedName name="fecha_act" localSheetId="8">[1]bien!#REF!</definedName>
    <definedName name="fecha_act" localSheetId="5">[1]bien!#REF!</definedName>
    <definedName name="fecha_act" localSheetId="6">[1]bien!#REF!</definedName>
    <definedName name="fecha_act" localSheetId="4">[1]bien!#REF!</definedName>
    <definedName name="fecha_act" localSheetId="14">[1]bien!#REF!</definedName>
    <definedName name="fecha_act">[1]bien!#REF!</definedName>
    <definedName name="FF" localSheetId="13">#REF!</definedName>
    <definedName name="FF" localSheetId="0">#REF!</definedName>
    <definedName name="FF" localSheetId="7">#REF!</definedName>
    <definedName name="FF" localSheetId="9">#REF!</definedName>
    <definedName name="FF" localSheetId="8">#REF!</definedName>
    <definedName name="FF" localSheetId="5">#REF!</definedName>
    <definedName name="FF" localSheetId="6">#REF!</definedName>
    <definedName name="FF" localSheetId="4">#REF!</definedName>
    <definedName name="FF" localSheetId="14">#REF!</definedName>
    <definedName name="FF">#REF!</definedName>
    <definedName name="FFF" localSheetId="13">#REF!</definedName>
    <definedName name="FFF" localSheetId="0">#REF!</definedName>
    <definedName name="FFF" localSheetId="7">#REF!</definedName>
    <definedName name="FFF" localSheetId="9">#REF!</definedName>
    <definedName name="FFF" localSheetId="8">#REF!</definedName>
    <definedName name="FFF" localSheetId="5">#REF!</definedName>
    <definedName name="FFF" localSheetId="6">#REF!</definedName>
    <definedName name="FFF" localSheetId="4">#REF!</definedName>
    <definedName name="FFF" localSheetId="14">#REF!</definedName>
    <definedName name="FFF">#REF!</definedName>
    <definedName name="FFFF" localSheetId="13">[1]bien!#REF!</definedName>
    <definedName name="FFFF" localSheetId="0">[1]bien!#REF!</definedName>
    <definedName name="FFFF" localSheetId="7">[1]bien!#REF!</definedName>
    <definedName name="FFFF" localSheetId="9">[1]bien!#REF!</definedName>
    <definedName name="FFFF" localSheetId="8">[1]bien!#REF!</definedName>
    <definedName name="FFFF" localSheetId="5">[1]bien!#REF!</definedName>
    <definedName name="FFFF" localSheetId="6">[1]bien!#REF!</definedName>
    <definedName name="FFFF" localSheetId="4">[1]bien!#REF!</definedName>
    <definedName name="FFFF" localSheetId="14">[1]bien!#REF!</definedName>
    <definedName name="FFFF">[1]bien!#REF!</definedName>
    <definedName name="g" localSheetId="13">#REF!</definedName>
    <definedName name="g" localSheetId="0">#REF!</definedName>
    <definedName name="g" localSheetId="7">#REF!</definedName>
    <definedName name="g" localSheetId="9">#REF!</definedName>
    <definedName name="g" localSheetId="8">#REF!</definedName>
    <definedName name="g" localSheetId="5">#REF!</definedName>
    <definedName name="g" localSheetId="6">#REF!</definedName>
    <definedName name="g" localSheetId="4">#REF!</definedName>
    <definedName name="g" localSheetId="14">#REF!</definedName>
    <definedName name="g">#REF!</definedName>
    <definedName name="GVKey">""</definedName>
    <definedName name="HGHHH" localSheetId="13">#REF!</definedName>
    <definedName name="HGHHH" localSheetId="0">#REF!</definedName>
    <definedName name="HGHHH" localSheetId="7">#REF!</definedName>
    <definedName name="HGHHH" localSheetId="9">#REF!</definedName>
    <definedName name="HGHHH" localSheetId="8">#REF!</definedName>
    <definedName name="HGHHH" localSheetId="5">#REF!</definedName>
    <definedName name="HGHHH" localSheetId="6">#REF!</definedName>
    <definedName name="HGHHH" localSheetId="4">#REF!</definedName>
    <definedName name="HGHHH" localSheetId="14">#REF!</definedName>
    <definedName name="HGHHH">#REF!</definedName>
    <definedName name="HHHH" localSheetId="13">#REF!</definedName>
    <definedName name="HHHH" localSheetId="0">#REF!</definedName>
    <definedName name="HHHH" localSheetId="7">#REF!</definedName>
    <definedName name="HHHH" localSheetId="9">#REF!</definedName>
    <definedName name="HHHH" localSheetId="8">#REF!</definedName>
    <definedName name="HHHH" localSheetId="5">#REF!</definedName>
    <definedName name="HHHH" localSheetId="6">#REF!</definedName>
    <definedName name="HHHH" localSheetId="4">#REF!</definedName>
    <definedName name="HHHH" localSheetId="14">#REF!</definedName>
    <definedName name="HHHH">#REF!</definedName>
    <definedName name="HISTORICO">[1]bien!$F$11</definedName>
    <definedName name="inicial">'[1]calculos planilla'!$S$3:$U$14</definedName>
    <definedName name="INVERSION" localSheetId="13">#REF!</definedName>
    <definedName name="INVERSION" localSheetId="0">#REF!</definedName>
    <definedName name="INVERSION" localSheetId="7">#REF!</definedName>
    <definedName name="INVERSION" localSheetId="1">#REF!</definedName>
    <definedName name="INVERSION" localSheetId="9">#REF!</definedName>
    <definedName name="INVERSION" localSheetId="3">#REF!</definedName>
    <definedName name="INVERSION" localSheetId="8">#REF!</definedName>
    <definedName name="INVERSION" localSheetId="2">#REF!</definedName>
    <definedName name="INVERSION" localSheetId="11">#REF!</definedName>
    <definedName name="INVERSION" localSheetId="5">#REF!</definedName>
    <definedName name="INVERSION" localSheetId="12">#REF!</definedName>
    <definedName name="INVERSION" localSheetId="6">#REF!</definedName>
    <definedName name="INVERSION" localSheetId="4">#REF!</definedName>
    <definedName name="INVERSION" localSheetId="14">#REF!</definedName>
    <definedName name="INVERSION">#REF!</definedName>
    <definedName name="ipc">'[1]calculos planilla'!$P$3:$Q$146</definedName>
    <definedName name="matriz" localSheetId="13">#REF!</definedName>
    <definedName name="matriz" localSheetId="0">#REF!</definedName>
    <definedName name="matriz" localSheetId="7">#REF!</definedName>
    <definedName name="matriz" localSheetId="9">#REF!</definedName>
    <definedName name="matriz" localSheetId="8">#REF!</definedName>
    <definedName name="matriz" localSheetId="5">#REF!</definedName>
    <definedName name="matriz" localSheetId="6">#REF!</definedName>
    <definedName name="matriz" localSheetId="4">#REF!</definedName>
    <definedName name="matriz" localSheetId="14">#REF!</definedName>
    <definedName name="matriz">#REF!</definedName>
    <definedName name="matriz2" localSheetId="13">#REF!</definedName>
    <definedName name="matriz2" localSheetId="0">#REF!</definedName>
    <definedName name="matriz2" localSheetId="7">#REF!</definedName>
    <definedName name="matriz2" localSheetId="9">#REF!</definedName>
    <definedName name="matriz2" localSheetId="8">#REF!</definedName>
    <definedName name="matriz2" localSheetId="5">#REF!</definedName>
    <definedName name="matriz2" localSheetId="6">#REF!</definedName>
    <definedName name="matriz2" localSheetId="4">#REF!</definedName>
    <definedName name="matriz2" localSheetId="14">#REF!</definedName>
    <definedName name="matriz2">#REF!</definedName>
    <definedName name="mmm" localSheetId="13">#REF!</definedName>
    <definedName name="mmm" localSheetId="0">#REF!</definedName>
    <definedName name="mmm" localSheetId="7">#REF!</definedName>
    <definedName name="mmm" localSheetId="9">#REF!</definedName>
    <definedName name="mmm" localSheetId="8">#REF!</definedName>
    <definedName name="mmm" localSheetId="5">#REF!</definedName>
    <definedName name="mmm" localSheetId="6">#REF!</definedName>
    <definedName name="mmm" localSheetId="4">#REF!</definedName>
    <definedName name="mmm" localSheetId="14">#REF!</definedName>
    <definedName name="mmm">#REF!</definedName>
    <definedName name="operacion" localSheetId="13">#REF!</definedName>
    <definedName name="operacion" localSheetId="0">#REF!</definedName>
    <definedName name="operacion" localSheetId="7">#REF!</definedName>
    <definedName name="operacion" localSheetId="1">#REF!</definedName>
    <definedName name="operacion" localSheetId="9">#REF!</definedName>
    <definedName name="operacion" localSheetId="3">#REF!</definedName>
    <definedName name="operacion" localSheetId="8">#REF!</definedName>
    <definedName name="operacion" localSheetId="2">#REF!</definedName>
    <definedName name="operacion" localSheetId="11">#REF!</definedName>
    <definedName name="operacion" localSheetId="5">#REF!</definedName>
    <definedName name="operacion" localSheetId="12">#REF!</definedName>
    <definedName name="operacion" localSheetId="6">#REF!</definedName>
    <definedName name="operacion" localSheetId="4">#REF!</definedName>
    <definedName name="operacion" localSheetId="14">#REF!</definedName>
    <definedName name="operacion">#REF!</definedName>
    <definedName name="OPERACION1" localSheetId="13">#REF!</definedName>
    <definedName name="OPERACION1" localSheetId="0">#REF!</definedName>
    <definedName name="OPERACION1" localSheetId="7">#REF!</definedName>
    <definedName name="OPERACION1" localSheetId="1">#REF!</definedName>
    <definedName name="OPERACION1" localSheetId="9">#REF!</definedName>
    <definedName name="OPERACION1" localSheetId="3">#REF!</definedName>
    <definedName name="OPERACION1" localSheetId="8">#REF!</definedName>
    <definedName name="OPERACION1" localSheetId="2">#REF!</definedName>
    <definedName name="OPERACION1" localSheetId="11">#REF!</definedName>
    <definedName name="OPERACION1" localSheetId="5">#REF!</definedName>
    <definedName name="OPERACION1" localSheetId="12">#REF!</definedName>
    <definedName name="OPERACION1" localSheetId="6">#REF!</definedName>
    <definedName name="OPERACION1" localSheetId="4">#REF!</definedName>
    <definedName name="OPERACION1" localSheetId="14">#REF!</definedName>
    <definedName name="OPERACION1">#REF!</definedName>
    <definedName name="operacion4" localSheetId="13">#REF!</definedName>
    <definedName name="operacion4" localSheetId="0">#REF!</definedName>
    <definedName name="operacion4" localSheetId="7">#REF!</definedName>
    <definedName name="operacion4" localSheetId="9">#REF!</definedName>
    <definedName name="operacion4" localSheetId="8">#REF!</definedName>
    <definedName name="operacion4" localSheetId="5">#REF!</definedName>
    <definedName name="operacion4" localSheetId="6">#REF!</definedName>
    <definedName name="operacion4" localSheetId="4">#REF!</definedName>
    <definedName name="operacion4" localSheetId="14">#REF!</definedName>
    <definedName name="operacion4">#REF!</definedName>
    <definedName name="ORDENADO" localSheetId="13">#REF!</definedName>
    <definedName name="ORDENADO" localSheetId="0">#REF!</definedName>
    <definedName name="ORDENADO" localSheetId="7">#REF!</definedName>
    <definedName name="ORDENADO" localSheetId="9">#REF!</definedName>
    <definedName name="ORDENADO" localSheetId="8">#REF!</definedName>
    <definedName name="ORDENADO" localSheetId="5">#REF!</definedName>
    <definedName name="ORDENADO" localSheetId="6">#REF!</definedName>
    <definedName name="ORDENADO" localSheetId="4">#REF!</definedName>
    <definedName name="ORDENADO" localSheetId="14">#REF!</definedName>
    <definedName name="ORDENADO">#REF!</definedName>
    <definedName name="pert" localSheetId="13">#REF!</definedName>
    <definedName name="pert" localSheetId="0">#REF!</definedName>
    <definedName name="pert" localSheetId="7">#REF!</definedName>
    <definedName name="pert" localSheetId="9">#REF!</definedName>
    <definedName name="pert" localSheetId="8">#REF!</definedName>
    <definedName name="pert" localSheetId="5">#REF!</definedName>
    <definedName name="pert" localSheetId="6">#REF!</definedName>
    <definedName name="pert" localSheetId="4">#REF!</definedName>
    <definedName name="pert" localSheetId="14">#REF!</definedName>
    <definedName name="pert">#REF!</definedName>
    <definedName name="RRRR" localSheetId="13">#REF!</definedName>
    <definedName name="RRRR" localSheetId="0">#REF!</definedName>
    <definedName name="RRRR" localSheetId="7">#REF!</definedName>
    <definedName name="RRRR" localSheetId="9">#REF!</definedName>
    <definedName name="RRRR" localSheetId="8">#REF!</definedName>
    <definedName name="RRRR" localSheetId="5">#REF!</definedName>
    <definedName name="RRRR" localSheetId="6">#REF!</definedName>
    <definedName name="RRRR" localSheetId="4">#REF!</definedName>
    <definedName name="RRRR" localSheetId="14">#REF!</definedName>
    <definedName name="RRRR">#REF!</definedName>
    <definedName name="SPSet">"current"</definedName>
    <definedName name="SPWS_WBID">""</definedName>
    <definedName name="SRDF" localSheetId="13">#REF!</definedName>
    <definedName name="SRDF" localSheetId="0">#REF!</definedName>
    <definedName name="SRDF" localSheetId="7">#REF!</definedName>
    <definedName name="SRDF" localSheetId="9">#REF!</definedName>
    <definedName name="SRDF" localSheetId="8">#REF!</definedName>
    <definedName name="SRDF" localSheetId="5">#REF!</definedName>
    <definedName name="SRDF" localSheetId="6">#REF!</definedName>
    <definedName name="SRDF" localSheetId="4">#REF!</definedName>
    <definedName name="SRDF" localSheetId="14">#REF!</definedName>
    <definedName name="SRDF">#REF!</definedName>
    <definedName name="ssss" localSheetId="13">#REF!</definedName>
    <definedName name="ssss" localSheetId="0">#REF!</definedName>
    <definedName name="ssss" localSheetId="7">#REF!</definedName>
    <definedName name="ssss" localSheetId="9">#REF!</definedName>
    <definedName name="ssss" localSheetId="8">#REF!</definedName>
    <definedName name="ssss" localSheetId="5">#REF!</definedName>
    <definedName name="ssss" localSheetId="6">#REF!</definedName>
    <definedName name="ssss" localSheetId="4">#REF!</definedName>
    <definedName name="ssss" localSheetId="14">#REF!</definedName>
    <definedName name="ssss">#REF!</definedName>
    <definedName name="TABLAS" localSheetId="13">#REF!</definedName>
    <definedName name="TABLAS" localSheetId="0">#REF!</definedName>
    <definedName name="TABLAS" localSheetId="7">#REF!</definedName>
    <definedName name="TABLAS" localSheetId="9">#REF!</definedName>
    <definedName name="TABLAS" localSheetId="8">#REF!</definedName>
    <definedName name="TABLAS" localSheetId="5">#REF!</definedName>
    <definedName name="TABLAS" localSheetId="6">#REF!</definedName>
    <definedName name="TABLAS" localSheetId="4">#REF!</definedName>
    <definedName name="TABLAS" localSheetId="14">#REF!</definedName>
    <definedName name="TABLAS">#REF!</definedName>
    <definedName name="TTTT" localSheetId="13">#REF!</definedName>
    <definedName name="TTTT" localSheetId="0">#REF!</definedName>
    <definedName name="TTTT" localSheetId="7">#REF!</definedName>
    <definedName name="TTTT" localSheetId="9">#REF!</definedName>
    <definedName name="TTTT" localSheetId="8">#REF!</definedName>
    <definedName name="TTTT" localSheetId="5">#REF!</definedName>
    <definedName name="TTTT" localSheetId="6">#REF!</definedName>
    <definedName name="TTTT" localSheetId="4">#REF!</definedName>
    <definedName name="TTTT" localSheetId="14">#REF!</definedName>
    <definedName name="TTTT">#REF!</definedName>
    <definedName name="v" localSheetId="13">'[2]Registrar '!$A$2:$B$182</definedName>
    <definedName name="v" localSheetId="0">'[2]Registrar '!$A$2:$B$182</definedName>
    <definedName name="v" localSheetId="10">'[2]Registrar '!$A$2:$B$182</definedName>
    <definedName name="v" localSheetId="4">'[2]Registrar '!$A$2:$B$182</definedName>
    <definedName name="v" localSheetId="14">'[2]Registrar '!$A$2:$B$182</definedName>
    <definedName name="v">'[3]Registrar '!$A$2:$B$182</definedName>
    <definedName name="VFGDGDS" localSheetId="13">#REF!</definedName>
    <definedName name="VFGDGDS" localSheetId="0">#REF!</definedName>
    <definedName name="VFGDGDS" localSheetId="7">#REF!</definedName>
    <definedName name="VFGDGDS" localSheetId="9">#REF!</definedName>
    <definedName name="VFGDGDS" localSheetId="8">#REF!</definedName>
    <definedName name="VFGDGDS" localSheetId="5">#REF!</definedName>
    <definedName name="VFGDGDS" localSheetId="6">#REF!</definedName>
    <definedName name="VFGDGDS" localSheetId="4">#REF!</definedName>
    <definedName name="VFGDGDS" localSheetId="14">#REF!</definedName>
    <definedName name="VFGDGDS">#REF!</definedName>
    <definedName name="Vutil">[1]bien!$G$17</definedName>
    <definedName name="XX" localSheetId="13">#REF!</definedName>
    <definedName name="XX" localSheetId="0">#REF!</definedName>
    <definedName name="XX" localSheetId="7">#REF!</definedName>
    <definedName name="XX" localSheetId="9">#REF!</definedName>
    <definedName name="XX" localSheetId="8">#REF!</definedName>
    <definedName name="XX" localSheetId="5">#REF!</definedName>
    <definedName name="XX" localSheetId="6">#REF!</definedName>
    <definedName name="XX" localSheetId="4">#REF!</definedName>
    <definedName name="XX" localSheetId="14">#REF!</definedName>
    <definedName name="XX">#REF!</definedName>
    <definedName name="XXX" localSheetId="13">#REF!</definedName>
    <definedName name="XXX" localSheetId="0">#REF!</definedName>
    <definedName name="XXX" localSheetId="7">#REF!</definedName>
    <definedName name="XXX" localSheetId="9">#REF!</definedName>
    <definedName name="XXX" localSheetId="8">#REF!</definedName>
    <definedName name="XXX" localSheetId="5">#REF!</definedName>
    <definedName name="XXX" localSheetId="6">#REF!</definedName>
    <definedName name="XXX" localSheetId="4">#REF!</definedName>
    <definedName name="XXX" localSheetId="14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9" i="92" l="1"/>
  <c r="V28" i="3"/>
  <c r="AG56" i="87"/>
  <c r="M18" i="77" l="1"/>
  <c r="V28" i="74"/>
  <c r="I28" i="74"/>
  <c r="AK119" i="92"/>
  <c r="AI115" i="92"/>
  <c r="AH115" i="92"/>
  <c r="AG115" i="92"/>
  <c r="AF115" i="92"/>
  <c r="AE115" i="92"/>
  <c r="AD115" i="92"/>
  <c r="AC115" i="92"/>
  <c r="AB115" i="92"/>
  <c r="AA115" i="92"/>
  <c r="Z115" i="92"/>
  <c r="Y115" i="92"/>
  <c r="X115" i="92"/>
  <c r="W115" i="92"/>
  <c r="V115" i="92"/>
  <c r="U115" i="92"/>
  <c r="T115" i="92"/>
  <c r="S115" i="92"/>
  <c r="R115" i="92"/>
  <c r="Q115" i="92"/>
  <c r="P115" i="92"/>
  <c r="O115" i="92"/>
  <c r="N115" i="92"/>
  <c r="M115" i="92"/>
  <c r="L115" i="92"/>
  <c r="K115" i="92"/>
  <c r="J115" i="92"/>
  <c r="I115" i="92"/>
  <c r="H115" i="92"/>
  <c r="G115" i="92"/>
  <c r="F115" i="92"/>
  <c r="C115" i="92"/>
  <c r="AI107" i="92"/>
  <c r="AH107" i="92"/>
  <c r="AG107" i="92"/>
  <c r="AF107" i="92"/>
  <c r="AE107" i="92"/>
  <c r="AD107" i="92"/>
  <c r="AC107" i="92"/>
  <c r="AB107" i="92"/>
  <c r="AA107" i="92"/>
  <c r="Z107" i="92"/>
  <c r="Y107" i="92"/>
  <c r="X107" i="92"/>
  <c r="W107" i="92"/>
  <c r="V107" i="92"/>
  <c r="U107" i="92"/>
  <c r="T107" i="92"/>
  <c r="S107" i="92"/>
  <c r="R107" i="92"/>
  <c r="Q107" i="92"/>
  <c r="P107" i="92"/>
  <c r="O107" i="92"/>
  <c r="N107" i="92"/>
  <c r="M107" i="92"/>
  <c r="L107" i="92"/>
  <c r="K107" i="92"/>
  <c r="J107" i="92"/>
  <c r="I107" i="92"/>
  <c r="F106" i="92"/>
  <c r="C106" i="92"/>
  <c r="F105" i="92"/>
  <c r="C105" i="92"/>
  <c r="F104" i="92"/>
  <c r="C104" i="92"/>
  <c r="F103" i="92"/>
  <c r="C103" i="92"/>
  <c r="F102" i="92"/>
  <c r="C102" i="92"/>
  <c r="C101" i="92"/>
  <c r="H101" i="92" s="1"/>
  <c r="F101" i="92" s="1"/>
  <c r="C100" i="92"/>
  <c r="H100" i="92" s="1"/>
  <c r="C99" i="92"/>
  <c r="H99" i="92" s="1"/>
  <c r="C98" i="92"/>
  <c r="H98" i="92" s="1"/>
  <c r="C97" i="92"/>
  <c r="H97" i="92" s="1"/>
  <c r="C96" i="92"/>
  <c r="H96" i="92" s="1"/>
  <c r="C95" i="92"/>
  <c r="H95" i="92" s="1"/>
  <c r="F95" i="92" s="1"/>
  <c r="C94" i="92"/>
  <c r="H94" i="92" s="1"/>
  <c r="F94" i="92" s="1"/>
  <c r="C93" i="92"/>
  <c r="H93" i="92" s="1"/>
  <c r="F93" i="92" s="1"/>
  <c r="C92" i="92"/>
  <c r="H92" i="92" s="1"/>
  <c r="F92" i="92" s="1"/>
  <c r="C91" i="92"/>
  <c r="H91" i="92" s="1"/>
  <c r="F91" i="92" s="1"/>
  <c r="C90" i="92"/>
  <c r="H90" i="92" s="1"/>
  <c r="F90" i="92" s="1"/>
  <c r="C89" i="92"/>
  <c r="H89" i="92" s="1"/>
  <c r="F89" i="92" s="1"/>
  <c r="C88" i="92"/>
  <c r="H88" i="92" s="1"/>
  <c r="F88" i="92" s="1"/>
  <c r="C87" i="92"/>
  <c r="H87" i="92" s="1"/>
  <c r="F87" i="92" s="1"/>
  <c r="C86" i="92"/>
  <c r="H86" i="92" s="1"/>
  <c r="F86" i="92" s="1"/>
  <c r="C85" i="92"/>
  <c r="H85" i="92" s="1"/>
  <c r="F85" i="92" s="1"/>
  <c r="C84" i="92"/>
  <c r="H84" i="92" s="1"/>
  <c r="F84" i="92" s="1"/>
  <c r="C83" i="92"/>
  <c r="H83" i="92" s="1"/>
  <c r="C82" i="92"/>
  <c r="G82" i="92" s="1"/>
  <c r="F82" i="92" s="1"/>
  <c r="G81" i="92"/>
  <c r="F81" i="92" s="1"/>
  <c r="C81" i="92"/>
  <c r="C80" i="92"/>
  <c r="G80" i="92" s="1"/>
  <c r="F80" i="92" s="1"/>
  <c r="C79" i="92"/>
  <c r="G79" i="92" s="1"/>
  <c r="F79" i="92" s="1"/>
  <c r="C78" i="92"/>
  <c r="G78" i="92" s="1"/>
  <c r="F78" i="92" s="1"/>
  <c r="C77" i="92"/>
  <c r="G77" i="92" s="1"/>
  <c r="F77" i="92" s="1"/>
  <c r="C76" i="92"/>
  <c r="G76" i="92" s="1"/>
  <c r="F76" i="92" s="1"/>
  <c r="C75" i="92"/>
  <c r="G75" i="92" s="1"/>
  <c r="F75" i="92" s="1"/>
  <c r="G74" i="92"/>
  <c r="F74" i="92" s="1"/>
  <c r="C74" i="92"/>
  <c r="C73" i="92"/>
  <c r="G73" i="92" s="1"/>
  <c r="F73" i="92" s="1"/>
  <c r="C72" i="92"/>
  <c r="G72" i="92" s="1"/>
  <c r="F72" i="92" s="1"/>
  <c r="C71" i="92"/>
  <c r="G71" i="92" s="1"/>
  <c r="F71" i="92" s="1"/>
  <c r="C70" i="92"/>
  <c r="G70" i="92" s="1"/>
  <c r="F70" i="92" s="1"/>
  <c r="C69" i="92"/>
  <c r="G69" i="92" s="1"/>
  <c r="F69" i="92" s="1"/>
  <c r="C68" i="92"/>
  <c r="G68" i="92" s="1"/>
  <c r="F68" i="92" s="1"/>
  <c r="C67" i="92"/>
  <c r="G67" i="92" s="1"/>
  <c r="F67" i="92" s="1"/>
  <c r="C66" i="92"/>
  <c r="G66" i="92" s="1"/>
  <c r="F66" i="92" s="1"/>
  <c r="C65" i="92"/>
  <c r="G65" i="92" s="1"/>
  <c r="F65" i="92" s="1"/>
  <c r="C64" i="92"/>
  <c r="G64" i="92" s="1"/>
  <c r="F64" i="92" s="1"/>
  <c r="C63" i="92"/>
  <c r="G63" i="92" s="1"/>
  <c r="F63" i="92" s="1"/>
  <c r="C62" i="92"/>
  <c r="G62" i="92" s="1"/>
  <c r="F62" i="92" s="1"/>
  <c r="C61" i="92"/>
  <c r="G61" i="92" s="1"/>
  <c r="F61" i="92" s="1"/>
  <c r="C60" i="92"/>
  <c r="G60" i="92" s="1"/>
  <c r="F60" i="92" s="1"/>
  <c r="C59" i="92"/>
  <c r="G59" i="92" s="1"/>
  <c r="F59" i="92" s="1"/>
  <c r="G58" i="92"/>
  <c r="F58" i="92" s="1"/>
  <c r="C58" i="92"/>
  <c r="C57" i="92"/>
  <c r="G57" i="92" s="1"/>
  <c r="F57" i="92" s="1"/>
  <c r="C56" i="92"/>
  <c r="G56" i="92" s="1"/>
  <c r="F56" i="92" s="1"/>
  <c r="C55" i="92"/>
  <c r="G55" i="92" s="1"/>
  <c r="F55" i="92" s="1"/>
  <c r="C54" i="92"/>
  <c r="G54" i="92" s="1"/>
  <c r="F54" i="92" s="1"/>
  <c r="C53" i="92"/>
  <c r="G53" i="92" s="1"/>
  <c r="F53" i="92" s="1"/>
  <c r="F52" i="92"/>
  <c r="C52" i="92"/>
  <c r="F51" i="92"/>
  <c r="C51" i="92"/>
  <c r="F50" i="92"/>
  <c r="C50" i="92"/>
  <c r="F49" i="92"/>
  <c r="C49" i="92"/>
  <c r="F48" i="92"/>
  <c r="C48" i="92"/>
  <c r="F47" i="92"/>
  <c r="C47" i="92"/>
  <c r="F46" i="92"/>
  <c r="C46" i="92"/>
  <c r="F45" i="92"/>
  <c r="C45" i="92"/>
  <c r="F44" i="92"/>
  <c r="C44" i="92"/>
  <c r="F43" i="92"/>
  <c r="C43" i="92"/>
  <c r="F42" i="92"/>
  <c r="C42" i="92"/>
  <c r="F41" i="92"/>
  <c r="C41" i="92"/>
  <c r="F40" i="92"/>
  <c r="C40" i="92"/>
  <c r="F39" i="92"/>
  <c r="C39" i="92"/>
  <c r="F38" i="92"/>
  <c r="C38" i="92"/>
  <c r="F37" i="92"/>
  <c r="C37" i="92"/>
  <c r="F36" i="92"/>
  <c r="C36" i="92"/>
  <c r="F35" i="92"/>
  <c r="C35" i="92"/>
  <c r="C29" i="92"/>
  <c r="W29" i="92" s="1"/>
  <c r="C27" i="92"/>
  <c r="G27" i="92" s="1"/>
  <c r="F27" i="92" s="1"/>
  <c r="AH24" i="92"/>
  <c r="AH33" i="92" s="1"/>
  <c r="AH119" i="92" s="1"/>
  <c r="Z24" i="92"/>
  <c r="Z33" i="92" s="1"/>
  <c r="Z119" i="92" s="1"/>
  <c r="V24" i="92"/>
  <c r="V33" i="92" s="1"/>
  <c r="V119" i="92" s="1"/>
  <c r="N24" i="92"/>
  <c r="N33" i="92" s="1"/>
  <c r="N119" i="92" s="1"/>
  <c r="J24" i="92"/>
  <c r="J33" i="92" s="1"/>
  <c r="J119" i="92" s="1"/>
  <c r="F23" i="92"/>
  <c r="F22" i="92"/>
  <c r="F21" i="92"/>
  <c r="F20" i="92"/>
  <c r="AH19" i="92"/>
  <c r="AG19" i="92"/>
  <c r="AG24" i="92" s="1"/>
  <c r="AG33" i="92" s="1"/>
  <c r="AG119" i="92" s="1"/>
  <c r="AF19" i="92"/>
  <c r="AF24" i="92" s="1"/>
  <c r="AF33" i="92" s="1"/>
  <c r="AF119" i="92" s="1"/>
  <c r="AE19" i="92"/>
  <c r="AE24" i="92" s="1"/>
  <c r="AE33" i="92" s="1"/>
  <c r="AE119" i="92" s="1"/>
  <c r="AC19" i="92"/>
  <c r="AC24" i="92" s="1"/>
  <c r="AC33" i="92" s="1"/>
  <c r="AC119" i="92" s="1"/>
  <c r="AB19" i="92"/>
  <c r="AB24" i="92" s="1"/>
  <c r="AB33" i="92" s="1"/>
  <c r="AB119" i="92" s="1"/>
  <c r="AA19" i="92"/>
  <c r="AA24" i="92" s="1"/>
  <c r="AA33" i="92" s="1"/>
  <c r="AA119" i="92" s="1"/>
  <c r="Z19" i="92"/>
  <c r="Y19" i="92"/>
  <c r="Y24" i="92" s="1"/>
  <c r="Y33" i="92" s="1"/>
  <c r="Y119" i="92" s="1"/>
  <c r="X19" i="92"/>
  <c r="X24" i="92" s="1"/>
  <c r="X33" i="92" s="1"/>
  <c r="X119" i="92" s="1"/>
  <c r="W19" i="92"/>
  <c r="W24" i="92" s="1"/>
  <c r="V19" i="92"/>
  <c r="U19" i="92"/>
  <c r="U24" i="92" s="1"/>
  <c r="U33" i="92" s="1"/>
  <c r="U119" i="92" s="1"/>
  <c r="T19" i="92"/>
  <c r="T24" i="92" s="1"/>
  <c r="T33" i="92" s="1"/>
  <c r="T119" i="92" s="1"/>
  <c r="S19" i="92"/>
  <c r="S24" i="92" s="1"/>
  <c r="S33" i="92" s="1"/>
  <c r="S119" i="92" s="1"/>
  <c r="Q19" i="92"/>
  <c r="Q24" i="92" s="1"/>
  <c r="Q33" i="92" s="1"/>
  <c r="Q119" i="92" s="1"/>
  <c r="P19" i="92"/>
  <c r="P24" i="92" s="1"/>
  <c r="P33" i="92" s="1"/>
  <c r="P119" i="92" s="1"/>
  <c r="O19" i="92"/>
  <c r="O24" i="92" s="1"/>
  <c r="O33" i="92" s="1"/>
  <c r="O119" i="92" s="1"/>
  <c r="N19" i="92"/>
  <c r="M19" i="92"/>
  <c r="M24" i="92" s="1"/>
  <c r="M33" i="92" s="1"/>
  <c r="M119" i="92" s="1"/>
  <c r="L19" i="92"/>
  <c r="L24" i="92" s="1"/>
  <c r="L33" i="92" s="1"/>
  <c r="L119" i="92" s="1"/>
  <c r="K19" i="92"/>
  <c r="K24" i="92" s="1"/>
  <c r="K33" i="92" s="1"/>
  <c r="K119" i="92" s="1"/>
  <c r="J19" i="92"/>
  <c r="I19" i="92"/>
  <c r="I24" i="92" s="1"/>
  <c r="I33" i="92" s="1"/>
  <c r="I119" i="92" s="1"/>
  <c r="H19" i="92"/>
  <c r="H24" i="92" s="1"/>
  <c r="H33" i="92" s="1"/>
  <c r="G19" i="92"/>
  <c r="G24" i="92" s="1"/>
  <c r="AI18" i="92"/>
  <c r="AI19" i="92" s="1"/>
  <c r="AI24" i="92" s="1"/>
  <c r="AI33" i="92" s="1"/>
  <c r="AI119" i="92" s="1"/>
  <c r="AD18" i="92"/>
  <c r="AD19" i="92" s="1"/>
  <c r="AD24" i="92" s="1"/>
  <c r="AD33" i="92" s="1"/>
  <c r="R18" i="92"/>
  <c r="R19" i="92" s="1"/>
  <c r="R24" i="92" s="1"/>
  <c r="R33" i="92" s="1"/>
  <c r="R119" i="92" s="1"/>
  <c r="F18" i="92"/>
  <c r="F17" i="92"/>
  <c r="F19" i="92" s="1"/>
  <c r="F24" i="92" s="1"/>
  <c r="AA10" i="92"/>
  <c r="C107" i="92" l="1"/>
  <c r="W33" i="92"/>
  <c r="W119" i="92" s="1"/>
  <c r="V14" i="3" s="1"/>
  <c r="F33" i="92"/>
  <c r="AD119" i="92"/>
  <c r="AD10" i="92"/>
  <c r="H107" i="92"/>
  <c r="H119" i="92" s="1"/>
  <c r="F83" i="92"/>
  <c r="G96" i="92"/>
  <c r="F96" i="92" s="1"/>
  <c r="G97" i="92"/>
  <c r="F97" i="92" s="1"/>
  <c r="G98" i="92"/>
  <c r="F98" i="92" s="1"/>
  <c r="G99" i="92"/>
  <c r="F99" i="92" s="1"/>
  <c r="G100" i="92"/>
  <c r="F100" i="92" s="1"/>
  <c r="G25" i="92"/>
  <c r="F25" i="92" s="1"/>
  <c r="F107" i="92" l="1"/>
  <c r="J14" i="3"/>
  <c r="K14" i="3"/>
  <c r="G107" i="92"/>
  <c r="G33" i="92"/>
  <c r="F119" i="92"/>
  <c r="G119" i="92" l="1"/>
  <c r="I14" i="3" s="1"/>
  <c r="AG52" i="87"/>
  <c r="AG54" i="87" s="1"/>
  <c r="AG55" i="87" s="1"/>
  <c r="L20" i="84" s="1"/>
  <c r="L40" i="87" l="1"/>
  <c r="AF108" i="89"/>
  <c r="AB108" i="89"/>
  <c r="X108" i="89"/>
  <c r="T108" i="89"/>
  <c r="P108" i="89"/>
  <c r="L108" i="89"/>
  <c r="AG92" i="89"/>
  <c r="AE108" i="89" s="1"/>
  <c r="AF92" i="89"/>
  <c r="AD108" i="89" s="1"/>
  <c r="AE92" i="89"/>
  <c r="AC108" i="89" s="1"/>
  <c r="AD92" i="89"/>
  <c r="AC92" i="89"/>
  <c r="AA108" i="89" s="1"/>
  <c r="AB92" i="89"/>
  <c r="Z108" i="89" s="1"/>
  <c r="AA92" i="89"/>
  <c r="Y108" i="89" s="1"/>
  <c r="Z92" i="89"/>
  <c r="Y92" i="89"/>
  <c r="W108" i="89" s="1"/>
  <c r="X92" i="89"/>
  <c r="V108" i="89" s="1"/>
  <c r="W92" i="89"/>
  <c r="U108" i="89" s="1"/>
  <c r="V92" i="89"/>
  <c r="T92" i="89"/>
  <c r="R108" i="89" s="1"/>
  <c r="S92" i="89"/>
  <c r="Q108" i="89" s="1"/>
  <c r="R92" i="89"/>
  <c r="Q92" i="89"/>
  <c r="O108" i="89" s="1"/>
  <c r="P92" i="89"/>
  <c r="N108" i="89" s="1"/>
  <c r="O92" i="89"/>
  <c r="M108" i="89" s="1"/>
  <c r="N92" i="89"/>
  <c r="M92" i="89"/>
  <c r="K108" i="89" s="1"/>
  <c r="L92" i="89"/>
  <c r="J108" i="89" s="1"/>
  <c r="K92" i="89"/>
  <c r="I108" i="89" s="1"/>
  <c r="H92" i="89"/>
  <c r="E108" i="89" s="1"/>
  <c r="G92" i="89"/>
  <c r="D108" i="89" s="1"/>
  <c r="E92" i="89"/>
  <c r="B108" i="89" s="1"/>
  <c r="B91" i="89"/>
  <c r="B90" i="89"/>
  <c r="B89" i="89"/>
  <c r="B88" i="89"/>
  <c r="B87" i="89"/>
  <c r="F85" i="89"/>
  <c r="U85" i="89" s="1"/>
  <c r="B85" i="89"/>
  <c r="F84" i="89"/>
  <c r="U84" i="89" s="1"/>
  <c r="B84" i="89"/>
  <c r="F83" i="89"/>
  <c r="U83" i="89" s="1"/>
  <c r="B83" i="89"/>
  <c r="F82" i="89"/>
  <c r="U82" i="89" s="1"/>
  <c r="B82" i="89"/>
  <c r="F81" i="89"/>
  <c r="B81" i="89"/>
  <c r="B67" i="89"/>
  <c r="B66" i="89"/>
  <c r="B65" i="89"/>
  <c r="B64" i="89"/>
  <c r="B63" i="89"/>
  <c r="I62" i="89"/>
  <c r="B62" i="89"/>
  <c r="B61" i="89"/>
  <c r="B60" i="89"/>
  <c r="B59" i="89"/>
  <c r="B58" i="89"/>
  <c r="B57" i="89"/>
  <c r="B56" i="89"/>
  <c r="B55" i="89"/>
  <c r="B54" i="89"/>
  <c r="B53" i="89"/>
  <c r="B52" i="89"/>
  <c r="B51" i="89"/>
  <c r="B50" i="89"/>
  <c r="B49" i="89"/>
  <c r="B48" i="89"/>
  <c r="B47" i="89"/>
  <c r="B46" i="89"/>
  <c r="B45" i="89"/>
  <c r="B44" i="89"/>
  <c r="B43" i="89"/>
  <c r="B42" i="89"/>
  <c r="B41" i="89"/>
  <c r="B40" i="89"/>
  <c r="B39" i="89"/>
  <c r="I38" i="89"/>
  <c r="B38" i="89"/>
  <c r="B37" i="89"/>
  <c r="B36" i="89"/>
  <c r="B35" i="89"/>
  <c r="B34" i="89"/>
  <c r="B33" i="89"/>
  <c r="B32" i="89"/>
  <c r="B31" i="89"/>
  <c r="B30" i="89"/>
  <c r="B29" i="89"/>
  <c r="B28" i="89"/>
  <c r="B27" i="89"/>
  <c r="B26" i="89"/>
  <c r="B25" i="89"/>
  <c r="B24" i="89"/>
  <c r="B23" i="89"/>
  <c r="B22" i="89"/>
  <c r="B21" i="89"/>
  <c r="B20" i="89"/>
  <c r="I14" i="76"/>
  <c r="E22" i="74"/>
  <c r="I92" i="89" l="1"/>
  <c r="F108" i="89" s="1"/>
  <c r="U81" i="89"/>
  <c r="L9" i="40"/>
  <c r="AF108" i="88"/>
  <c r="AG92" i="88"/>
  <c r="AE108" i="88" s="1"/>
  <c r="AF92" i="88"/>
  <c r="AD108" i="88" s="1"/>
  <c r="AE92" i="88"/>
  <c r="AC108" i="88" s="1"/>
  <c r="AD92" i="88"/>
  <c r="AB108" i="88" s="1"/>
  <c r="AC92" i="88"/>
  <c r="AA108" i="88" s="1"/>
  <c r="AB92" i="88"/>
  <c r="Z108" i="88" s="1"/>
  <c r="AA92" i="88"/>
  <c r="Y108" i="88" s="1"/>
  <c r="Z92" i="88"/>
  <c r="X108" i="88" s="1"/>
  <c r="Y92" i="88"/>
  <c r="W108" i="88" s="1"/>
  <c r="X92" i="88"/>
  <c r="V108" i="88" s="1"/>
  <c r="W92" i="88"/>
  <c r="U108" i="88" s="1"/>
  <c r="V92" i="88"/>
  <c r="T108" i="88" s="1"/>
  <c r="T92" i="88"/>
  <c r="R108" i="88" s="1"/>
  <c r="S92" i="88"/>
  <c r="Q108" i="88" s="1"/>
  <c r="R92" i="88"/>
  <c r="P108" i="88" s="1"/>
  <c r="Q92" i="88"/>
  <c r="O108" i="88" s="1"/>
  <c r="P92" i="88"/>
  <c r="N108" i="88" s="1"/>
  <c r="O92" i="88"/>
  <c r="M108" i="88" s="1"/>
  <c r="N92" i="88"/>
  <c r="L108" i="88" s="1"/>
  <c r="M92" i="88"/>
  <c r="K108" i="88" s="1"/>
  <c r="L92" i="88"/>
  <c r="J108" i="88" s="1"/>
  <c r="K92" i="88"/>
  <c r="I108" i="88" s="1"/>
  <c r="J92" i="88"/>
  <c r="H108" i="88" s="1"/>
  <c r="H92" i="88"/>
  <c r="E108" i="88" s="1"/>
  <c r="G92" i="88"/>
  <c r="D108" i="88" s="1"/>
  <c r="E92" i="88"/>
  <c r="B108" i="88" s="1"/>
  <c r="B91" i="88"/>
  <c r="B90" i="88"/>
  <c r="B89" i="88"/>
  <c r="B88" i="88"/>
  <c r="B87" i="88"/>
  <c r="U86" i="88"/>
  <c r="F85" i="88"/>
  <c r="U85" i="88" s="1"/>
  <c r="B85" i="88"/>
  <c r="F84" i="88"/>
  <c r="U84" i="88" s="1"/>
  <c r="B84" i="88"/>
  <c r="F83" i="88"/>
  <c r="U83" i="88" s="1"/>
  <c r="B83" i="88"/>
  <c r="F82" i="88"/>
  <c r="U82" i="88" s="1"/>
  <c r="B82" i="88"/>
  <c r="F81" i="88"/>
  <c r="U81" i="88" s="1"/>
  <c r="U92" i="88" s="1"/>
  <c r="S108" i="88" s="1"/>
  <c r="B81" i="88"/>
  <c r="B67" i="88"/>
  <c r="B66" i="88"/>
  <c r="B65" i="88"/>
  <c r="B64" i="88"/>
  <c r="B63" i="88"/>
  <c r="I62" i="88"/>
  <c r="B62" i="88"/>
  <c r="B61" i="88"/>
  <c r="B60" i="88"/>
  <c r="B59" i="88"/>
  <c r="B58" i="88"/>
  <c r="B57" i="88"/>
  <c r="B56" i="88"/>
  <c r="B55" i="88"/>
  <c r="B54" i="88"/>
  <c r="B53" i="88"/>
  <c r="B52" i="88"/>
  <c r="B51" i="88"/>
  <c r="B50" i="88"/>
  <c r="B49" i="88"/>
  <c r="B48" i="88"/>
  <c r="B47" i="88"/>
  <c r="B46" i="88"/>
  <c r="B45" i="88"/>
  <c r="B44" i="88"/>
  <c r="B43" i="88"/>
  <c r="B42" i="88"/>
  <c r="B41" i="88"/>
  <c r="B40" i="88"/>
  <c r="B39" i="88"/>
  <c r="I38" i="88"/>
  <c r="B38" i="88"/>
  <c r="B37" i="88"/>
  <c r="B36" i="88"/>
  <c r="B35" i="88"/>
  <c r="B34" i="88"/>
  <c r="B33" i="88"/>
  <c r="B32" i="88"/>
  <c r="B31" i="88"/>
  <c r="B30" i="88"/>
  <c r="B29" i="88"/>
  <c r="B28" i="88"/>
  <c r="B27" i="88"/>
  <c r="B26" i="88"/>
  <c r="B25" i="88"/>
  <c r="B24" i="88"/>
  <c r="B23" i="88"/>
  <c r="B22" i="88"/>
  <c r="B21" i="88"/>
  <c r="B20" i="88"/>
  <c r="I92" i="88" l="1"/>
  <c r="F108" i="88" s="1"/>
  <c r="F92" i="88"/>
  <c r="C108" i="88" s="1"/>
  <c r="AH47" i="87" l="1"/>
  <c r="AH46" i="87"/>
  <c r="L37" i="87"/>
  <c r="U37" i="87" s="1"/>
  <c r="L13" i="87"/>
  <c r="L39" i="87" s="1"/>
  <c r="L10" i="87"/>
  <c r="L42" i="87" l="1"/>
  <c r="V42" i="87" s="1"/>
  <c r="E22" i="3" l="1"/>
  <c r="L9" i="84"/>
  <c r="L24" i="84" s="1"/>
  <c r="L40" i="38"/>
  <c r="L10" i="38"/>
  <c r="O5" i="41" l="1"/>
  <c r="L10" i="85"/>
  <c r="V22" i="3" l="1"/>
  <c r="L5" i="85" l="1"/>
  <c r="L21" i="84"/>
  <c r="V24" i="84" l="1"/>
  <c r="L4" i="85" s="1"/>
  <c r="L8" i="85" s="1"/>
  <c r="M16" i="77"/>
  <c r="M14" i="77"/>
  <c r="I5" i="76"/>
  <c r="I10" i="76" s="1"/>
  <c r="AB17" i="77"/>
  <c r="R17" i="77"/>
  <c r="H17" i="77"/>
  <c r="AM14" i="77"/>
  <c r="AM17" i="77" s="1"/>
  <c r="W14" i="77"/>
  <c r="AM11" i="77"/>
  <c r="W11" i="77"/>
  <c r="AR5" i="77"/>
  <c r="AR17" i="77" s="1"/>
  <c r="AM5" i="77"/>
  <c r="AG5" i="77"/>
  <c r="AG17" i="77" s="1"/>
  <c r="AB5" i="77"/>
  <c r="W5" i="77"/>
  <c r="W17" i="77" s="1"/>
  <c r="R5" i="77"/>
  <c r="H5" i="77"/>
  <c r="AS16" i="76"/>
  <c r="AG16" i="76"/>
  <c r="U16" i="76"/>
  <c r="AS14" i="76"/>
  <c r="O13" i="76"/>
  <c r="AS12" i="76"/>
  <c r="AM12" i="76"/>
  <c r="O12" i="76"/>
  <c r="AS5" i="76"/>
  <c r="AM16" i="76"/>
  <c r="AG5" i="76"/>
  <c r="AA5" i="76"/>
  <c r="AA16" i="76" s="1"/>
  <c r="U5" i="76"/>
  <c r="AI46" i="74"/>
  <c r="E42" i="74"/>
  <c r="AG34" i="74"/>
  <c r="AF34" i="74"/>
  <c r="AE34" i="74"/>
  <c r="AD34" i="74"/>
  <c r="AC34" i="74"/>
  <c r="AB34" i="74"/>
  <c r="AA34" i="74"/>
  <c r="Z34" i="74"/>
  <c r="Y34" i="74"/>
  <c r="X34" i="74"/>
  <c r="W34" i="74"/>
  <c r="U34" i="74"/>
  <c r="T34" i="74"/>
  <c r="S34" i="74"/>
  <c r="R34" i="74"/>
  <c r="Q34" i="74"/>
  <c r="P34" i="74"/>
  <c r="O34" i="74"/>
  <c r="N34" i="74"/>
  <c r="M34" i="74"/>
  <c r="L34" i="74"/>
  <c r="K34" i="74"/>
  <c r="J34" i="74"/>
  <c r="G34" i="74"/>
  <c r="F34" i="74"/>
  <c r="E34" i="74"/>
  <c r="H33" i="74"/>
  <c r="C33" i="74"/>
  <c r="H32" i="74"/>
  <c r="C32" i="74"/>
  <c r="H31" i="74"/>
  <c r="C31" i="74"/>
  <c r="H30" i="74"/>
  <c r="C30" i="74"/>
  <c r="H21" i="74"/>
  <c r="J18" i="74"/>
  <c r="H18" i="74" s="1"/>
  <c r="AG16" i="74"/>
  <c r="AG26" i="74" s="1"/>
  <c r="AG46" i="74" s="1"/>
  <c r="AF16" i="74"/>
  <c r="AF26" i="74" s="1"/>
  <c r="AF46" i="74" s="1"/>
  <c r="AE16" i="74"/>
  <c r="AE26" i="74" s="1"/>
  <c r="AE46" i="74" s="1"/>
  <c r="AD16" i="74"/>
  <c r="AD26" i="74" s="1"/>
  <c r="AD46" i="74" s="1"/>
  <c r="AC16" i="74"/>
  <c r="AC26" i="74" s="1"/>
  <c r="AC46" i="74" s="1"/>
  <c r="AB16" i="74"/>
  <c r="AB26" i="74" s="1"/>
  <c r="AB46" i="74" s="1"/>
  <c r="AA16" i="74"/>
  <c r="AA26" i="74" s="1"/>
  <c r="AA46" i="74" s="1"/>
  <c r="Z16" i="74"/>
  <c r="Z26" i="74" s="1"/>
  <c r="Z46" i="74" s="1"/>
  <c r="Y16" i="74"/>
  <c r="Y26" i="74" s="1"/>
  <c r="Y46" i="74" s="1"/>
  <c r="X16" i="74"/>
  <c r="X26" i="74" s="1"/>
  <c r="X46" i="74" s="1"/>
  <c r="W16" i="74"/>
  <c r="W26" i="74" s="1"/>
  <c r="W46" i="74" s="1"/>
  <c r="U16" i="74"/>
  <c r="U26" i="74" s="1"/>
  <c r="U46" i="74" s="1"/>
  <c r="T16" i="74"/>
  <c r="T26" i="74" s="1"/>
  <c r="T46" i="74" s="1"/>
  <c r="S16" i="74"/>
  <c r="S26" i="74" s="1"/>
  <c r="S46" i="74" s="1"/>
  <c r="R16" i="74"/>
  <c r="R26" i="74" s="1"/>
  <c r="R46" i="74" s="1"/>
  <c r="Q16" i="74"/>
  <c r="Q26" i="74" s="1"/>
  <c r="Q46" i="74" s="1"/>
  <c r="P16" i="74"/>
  <c r="P26" i="74" s="1"/>
  <c r="P46" i="74" s="1"/>
  <c r="O16" i="74"/>
  <c r="O26" i="74" s="1"/>
  <c r="O46" i="74" s="1"/>
  <c r="N16" i="74"/>
  <c r="N26" i="74" s="1"/>
  <c r="N46" i="74" s="1"/>
  <c r="M16" i="74"/>
  <c r="M26" i="74" s="1"/>
  <c r="M46" i="74" s="1"/>
  <c r="L16" i="74"/>
  <c r="L26" i="74" s="1"/>
  <c r="L46" i="74" s="1"/>
  <c r="K16" i="74"/>
  <c r="K26" i="74" s="1"/>
  <c r="K46" i="74" s="1"/>
  <c r="J16" i="74"/>
  <c r="J26" i="74" s="1"/>
  <c r="J46" i="74" s="1"/>
  <c r="I16" i="74"/>
  <c r="H14" i="74"/>
  <c r="H16" i="74" s="1"/>
  <c r="AC12" i="74"/>
  <c r="I17" i="74" l="1"/>
  <c r="H17" i="74" s="1"/>
  <c r="V16" i="74" l="1"/>
  <c r="C33" i="3" l="1"/>
  <c r="C32" i="3"/>
  <c r="C31" i="3"/>
  <c r="C30" i="3"/>
  <c r="O12" i="41" l="1"/>
  <c r="AM11" i="42"/>
  <c r="AS12" i="41"/>
  <c r="W11" i="42" l="1"/>
  <c r="M16" i="42" l="1"/>
  <c r="O13" i="41" l="1"/>
  <c r="L17" i="40" l="1"/>
  <c r="J16" i="3"/>
  <c r="K16" i="3"/>
  <c r="O17" i="76" s="1"/>
  <c r="L16" i="3"/>
  <c r="L26" i="3" s="1"/>
  <c r="M16" i="3"/>
  <c r="M26" i="3" s="1"/>
  <c r="N16" i="3"/>
  <c r="O16" i="3"/>
  <c r="O26" i="3" s="1"/>
  <c r="P16" i="3"/>
  <c r="P26" i="3" s="1"/>
  <c r="Q16" i="3"/>
  <c r="Q26" i="3" s="1"/>
  <c r="R16" i="3"/>
  <c r="S16" i="3"/>
  <c r="T16" i="3"/>
  <c r="T26" i="3" s="1"/>
  <c r="U16" i="3"/>
  <c r="U26" i="3" s="1"/>
  <c r="V16" i="3"/>
  <c r="W16" i="3"/>
  <c r="W26" i="3" s="1"/>
  <c r="X16" i="3"/>
  <c r="X26" i="3" s="1"/>
  <c r="Y16" i="3"/>
  <c r="Y26" i="3" s="1"/>
  <c r="Z16" i="3"/>
  <c r="Z26" i="3" s="1"/>
  <c r="AA16" i="3"/>
  <c r="AB16" i="3"/>
  <c r="AB26" i="3" s="1"/>
  <c r="AC16" i="3"/>
  <c r="AD16" i="3"/>
  <c r="AD26" i="3" s="1"/>
  <c r="AE16" i="3"/>
  <c r="AE26" i="3" s="1"/>
  <c r="AF16" i="3"/>
  <c r="AG16" i="3"/>
  <c r="L5" i="39"/>
  <c r="L21" i="40"/>
  <c r="L37" i="38" l="1"/>
  <c r="U37" i="38" s="1"/>
  <c r="K26" i="3"/>
  <c r="O17" i="41"/>
  <c r="AC26" i="3"/>
  <c r="AC12" i="3"/>
  <c r="AR5" i="42"/>
  <c r="AR17" i="42" s="1"/>
  <c r="AF26" i="3"/>
  <c r="AA5" i="41"/>
  <c r="AA16" i="41" s="1"/>
  <c r="AM5" i="41"/>
  <c r="R26" i="3"/>
  <c r="U5" i="41"/>
  <c r="U16" i="41" s="1"/>
  <c r="N26" i="3"/>
  <c r="AS5" i="41"/>
  <c r="AG26" i="3"/>
  <c r="AB5" i="42"/>
  <c r="AB17" i="42" s="1"/>
  <c r="AA26" i="3"/>
  <c r="H5" i="42"/>
  <c r="H17" i="42" s="1"/>
  <c r="S26" i="3"/>
  <c r="AG5" i="41"/>
  <c r="AG16" i="41" s="1"/>
  <c r="R5" i="42"/>
  <c r="R17" i="42" s="1"/>
  <c r="AM5" i="42"/>
  <c r="AG5" i="42"/>
  <c r="AG17" i="42" s="1"/>
  <c r="W5" i="42"/>
  <c r="M5" i="42"/>
  <c r="K28" i="3" l="1"/>
  <c r="I28" i="3" s="1"/>
  <c r="L9" i="85"/>
  <c r="L13" i="85" s="1"/>
  <c r="U13" i="85" s="1"/>
  <c r="E20" i="3" s="1"/>
  <c r="J86" i="89"/>
  <c r="J92" i="89" s="1"/>
  <c r="H108" i="89" s="1"/>
  <c r="H30" i="3"/>
  <c r="H33" i="3"/>
  <c r="H31" i="3"/>
  <c r="H32" i="3"/>
  <c r="AD34" i="3"/>
  <c r="AE34" i="3"/>
  <c r="Y34" i="3"/>
  <c r="Z34" i="3"/>
  <c r="AA34" i="3"/>
  <c r="AB34" i="3"/>
  <c r="U34" i="3"/>
  <c r="U86" i="89" l="1"/>
  <c r="U92" i="89" s="1"/>
  <c r="S108" i="89" s="1"/>
  <c r="F86" i="89"/>
  <c r="F92" i="89" s="1"/>
  <c r="C108" i="89" s="1"/>
  <c r="U46" i="3"/>
  <c r="AD46" i="3"/>
  <c r="Y46" i="3"/>
  <c r="AE46" i="3"/>
  <c r="Z46" i="3"/>
  <c r="H21" i="3"/>
  <c r="E42" i="3"/>
  <c r="J34" i="3"/>
  <c r="L34" i="3"/>
  <c r="M34" i="3"/>
  <c r="N34" i="3"/>
  <c r="O34" i="3"/>
  <c r="P34" i="3"/>
  <c r="Q34" i="3"/>
  <c r="R34" i="3"/>
  <c r="S34" i="3"/>
  <c r="T34" i="3"/>
  <c r="T46" i="3" s="1"/>
  <c r="W34" i="3"/>
  <c r="AF34" i="3"/>
  <c r="L46" i="3" l="1"/>
  <c r="M46" i="3"/>
  <c r="N46" i="3"/>
  <c r="O46" i="3"/>
  <c r="P46" i="3"/>
  <c r="Q46" i="3"/>
  <c r="AA46" i="3" l="1"/>
  <c r="AB46" i="3"/>
  <c r="S46" i="3"/>
  <c r="W46" i="3"/>
  <c r="AF46" i="3"/>
  <c r="R46" i="3" l="1"/>
  <c r="AM12" i="41" s="1"/>
  <c r="AM16" i="41" s="1"/>
  <c r="J18" i="3"/>
  <c r="AI46" i="3"/>
  <c r="J26" i="3" l="1"/>
  <c r="J46" i="3" s="1"/>
  <c r="H18" i="3"/>
  <c r="G34" i="3" l="1"/>
  <c r="E34" i="3"/>
  <c r="F34" i="3" l="1"/>
  <c r="X34" i="3"/>
  <c r="W14" i="42" s="1"/>
  <c r="W17" i="42" s="1"/>
  <c r="AC34" i="3"/>
  <c r="AG34" i="3" l="1"/>
  <c r="AM14" i="42"/>
  <c r="AM17" i="42" s="1"/>
  <c r="AC46" i="3"/>
  <c r="X46" i="3"/>
  <c r="AS14" i="41" l="1"/>
  <c r="AS16" i="41" s="1"/>
  <c r="AG46" i="3"/>
  <c r="I16" i="3" l="1"/>
  <c r="H14" i="3"/>
  <c r="H16" i="3" s="1"/>
  <c r="I5" i="41" l="1"/>
  <c r="I17" i="3"/>
  <c r="H17" i="3" l="1"/>
  <c r="I10" i="41"/>
  <c r="L13" i="38" l="1"/>
  <c r="L39" i="38" s="1"/>
  <c r="L20" i="40" l="1"/>
  <c r="L42" i="38" l="1"/>
  <c r="V42" i="38" s="1"/>
  <c r="V22" i="74" s="1"/>
  <c r="V26" i="74" l="1"/>
  <c r="M10" i="77"/>
  <c r="K34" i="3"/>
  <c r="K46" i="3" l="1"/>
  <c r="O16" i="76"/>
  <c r="V26" i="3"/>
  <c r="V34" i="74"/>
  <c r="V46" i="74" s="1"/>
  <c r="L24" i="40"/>
  <c r="M10" i="42"/>
  <c r="O14" i="41"/>
  <c r="O16" i="41" s="1"/>
  <c r="V34" i="3" l="1"/>
  <c r="M14" i="42" s="1"/>
  <c r="M17" i="42" s="1"/>
  <c r="H29" i="74"/>
  <c r="H28" i="74"/>
  <c r="L4" i="39"/>
  <c r="L8" i="39" s="1"/>
  <c r="L13" i="39" s="1"/>
  <c r="U13" i="39" s="1"/>
  <c r="V24" i="40"/>
  <c r="H28" i="3" l="1"/>
  <c r="I34" i="3"/>
  <c r="V46" i="3"/>
  <c r="H34" i="74"/>
  <c r="I20" i="3"/>
  <c r="E20" i="74"/>
  <c r="I20" i="74" s="1"/>
  <c r="I11" i="76" s="1"/>
  <c r="I34" i="74"/>
  <c r="H29" i="3" l="1"/>
  <c r="H34" i="3" s="1"/>
  <c r="I14" i="41"/>
  <c r="H20" i="74"/>
  <c r="H26" i="74" s="1"/>
  <c r="H46" i="74" s="1"/>
  <c r="I26" i="74"/>
  <c r="I46" i="74" s="1"/>
  <c r="I11" i="41"/>
  <c r="H20" i="3"/>
  <c r="H26" i="3" s="1"/>
  <c r="I26" i="3"/>
  <c r="I46" i="3" s="1"/>
  <c r="I16" i="76" l="1"/>
  <c r="I16" i="41"/>
  <c r="H46" i="3"/>
</calcChain>
</file>

<file path=xl/comments1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4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5.xml><?xml version="1.0" encoding="utf-8"?>
<comments xmlns="http://schemas.openxmlformats.org/spreadsheetml/2006/main">
  <authors>
    <author>www.intercambiosvirtuales.org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sharedStrings.xml><?xml version="1.0" encoding="utf-8"?>
<sst xmlns="http://schemas.openxmlformats.org/spreadsheetml/2006/main" count="1118" uniqueCount="376">
  <si>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</si>
  <si>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</si>
  <si>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</si>
  <si>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</si>
  <si>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</si>
  <si>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</si>
  <si>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</si>
  <si>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</si>
  <si>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</si>
  <si>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</si>
  <si>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</si>
  <si>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</si>
  <si>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</si>
  <si>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</si>
  <si>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</si>
  <si>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</si>
  <si>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</si>
  <si>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</si>
  <si>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</si>
  <si>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</si>
  <si>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</si>
  <si>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</si>
  <si>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</si>
  <si>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</si>
  <si>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</si>
  <si>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</si>
  <si>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</si>
  <si>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</si>
  <si>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</si>
  <si>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</si>
  <si>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</si>
  <si>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</si>
  <si>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</si>
  <si>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</si>
  <si>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</si>
  <si>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</si>
  <si>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</si>
  <si>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</si>
  <si>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</si>
  <si>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</si>
  <si>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</si>
  <si>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</si>
  <si>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</si>
  <si>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</si>
  <si>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</si>
  <si>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</si>
  <si>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</si>
  <si>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</si>
  <si>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</si>
  <si>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</si>
  <si>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</si>
  <si>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</si>
  <si>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</si>
  <si>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</si>
  <si>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</si>
  <si>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</si>
  <si>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</si>
  <si>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</si>
  <si>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</si>
  <si>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</si>
  <si>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</si>
  <si>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</si>
  <si>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</si>
  <si>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</si>
  <si>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</si>
  <si>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</si>
  <si>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</si>
  <si>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</si>
  <si>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</si>
  <si>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</si>
  <si>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</si>
  <si>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</si>
  <si>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Saldo RAI al 31.12.2020</t>
  </si>
  <si>
    <t>(-)</t>
  </si>
  <si>
    <t>FOLIO</t>
  </si>
  <si>
    <t>NOMBRE O RAZÓN SOCIAL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</si>
  <si>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</si>
  <si>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</si>
  <si>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</si>
  <si>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</si>
  <si>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</si>
  <si>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</si>
  <si>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</si>
  <si>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</si>
  <si>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</si>
  <si>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</si>
  <si>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</si>
  <si>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</si>
  <si>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</si>
  <si>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</si>
  <si>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</si>
  <si>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</si>
  <si>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</si>
  <si>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</si>
  <si>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</si>
  <si>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</si>
  <si>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</si>
  <si>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</si>
  <si>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</si>
  <si>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</si>
  <si>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</si>
  <si>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</si>
  <si>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</si>
  <si>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</si>
  <si>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</si>
  <si>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</si>
  <si>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</si>
  <si>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</si>
  <si>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</si>
  <si>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</si>
  <si>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</si>
  <si>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</si>
  <si>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</si>
  <si>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</si>
  <si>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</si>
  <si>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</si>
  <si>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</si>
  <si>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</si>
  <si>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</si>
  <si>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</si>
  <si>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</si>
  <si>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</si>
  <si>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</si>
  <si>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</si>
  <si>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</si>
  <si>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</si>
  <si>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</si>
  <si>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</si>
  <si>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</si>
  <si>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</si>
  <si>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</si>
  <si>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</si>
  <si>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</si>
  <si>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</si>
  <si>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</si>
  <si>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</si>
  <si>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</si>
  <si>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</si>
  <si>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</si>
  <si>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</si>
  <si>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</si>
  <si>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</si>
  <si>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</si>
  <si>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</si>
  <si>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</si>
  <si>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</si>
  <si>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</si>
  <si>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</si>
  <si>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</si>
  <si>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</si>
  <si>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percibidas Art. 14 letra B Nº 1 y 2       y    Diferencia CPT art. 32 transitorio Ley 21210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</si>
  <si>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</si>
  <si>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</si>
  <si>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</si>
  <si>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</si>
  <si>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</si>
  <si>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</si>
  <si>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</si>
  <si>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</si>
  <si>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</si>
  <si>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</si>
  <si>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</si>
  <si>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</si>
  <si>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</si>
  <si>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</si>
  <si>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</si>
  <si>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</si>
  <si>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</si>
  <si>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Reverso de DDAN por cambio de régimen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</si>
  <si>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</si>
  <si>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</si>
  <si>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</si>
  <si>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</si>
  <si>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</si>
  <si>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</si>
  <si>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</si>
  <si>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</si>
  <si>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</si>
  <si>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</si>
  <si>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del ejercicio</t>
  </si>
  <si>
    <t>Total Retiros/remesas/ dividendos sin imputar</t>
  </si>
  <si>
    <t>a contar del 01.01.2020</t>
  </si>
  <si>
    <t>a contar del 01.01.17</t>
  </si>
  <si>
    <t>sin restituciòn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</si>
  <si>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</si>
  <si>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</si>
  <si>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</si>
  <si>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</si>
  <si>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</si>
  <si>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</si>
  <si>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</si>
  <si>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</si>
  <si>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</si>
  <si>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</si>
  <si>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</si>
  <si>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</si>
  <si>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</si>
  <si>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</si>
  <si>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</si>
  <si>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</si>
  <si>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</si>
  <si>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</si>
  <si>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</si>
  <si>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</si>
  <si>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</si>
  <si>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</si>
  <si>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</si>
  <si>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</si>
  <si>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</si>
  <si>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</si>
  <si>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</si>
  <si>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</si>
  <si>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</si>
  <si>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</si>
  <si>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</si>
  <si>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</si>
  <si>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</si>
  <si>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</si>
  <si>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</si>
  <si>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</si>
  <si>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</si>
  <si>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</si>
  <si>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</si>
  <si>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</si>
  <si>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</si>
  <si>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</si>
  <si>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</si>
  <si>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</si>
  <si>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</si>
  <si>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</si>
  <si>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</si>
  <si>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</si>
  <si>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</si>
  <si>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</si>
  <si>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</si>
  <si>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</si>
  <si>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</si>
  <si>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</si>
  <si>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</si>
  <si>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</si>
  <si>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</si>
  <si>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</si>
  <si>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</si>
  <si>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</si>
  <si>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</si>
  <si>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</si>
  <si>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</si>
  <si>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</si>
  <si>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</si>
  <si>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</si>
  <si>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</si>
  <si>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</si>
  <si>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</si>
  <si>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</si>
  <si>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</si>
  <si>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</si>
  <si>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</si>
  <si>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</si>
  <si>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</si>
  <si>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</si>
  <si>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</si>
  <si>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</si>
  <si>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</si>
  <si>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 xml:space="preserve">Saldo  al 31 de diciembre </t>
  </si>
  <si>
    <t>Saldo al 1 de enero</t>
  </si>
  <si>
    <t>Menos IDPC pagado AT 2020 régimen 14 A al 31.12.2019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</si>
  <si>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</si>
  <si>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</si>
  <si>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</si>
  <si>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</si>
  <si>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</si>
  <si>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</si>
  <si>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</si>
  <si>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</si>
  <si>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</si>
  <si>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</si>
  <si>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</si>
  <si>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</si>
  <si>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</si>
  <si>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</si>
  <si>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</si>
  <si>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</si>
  <si>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</si>
  <si>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</si>
  <si>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</si>
  <si>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</si>
  <si>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</si>
  <si>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</si>
  <si>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</si>
  <si>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</si>
  <si>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mes 1 socio o accionista 1</t>
  </si>
  <si>
    <t>mes 2 socio o accionista 1</t>
  </si>
  <si>
    <t>mes 3 socio o accionista 1</t>
  </si>
  <si>
    <t>mes 4 socio o accionista 1</t>
  </si>
  <si>
    <t>mes 5 socio o accionista 1</t>
  </si>
  <si>
    <t>mes 6 socio o accionista 1</t>
  </si>
  <si>
    <t>mes 7 socio o accionista 1</t>
  </si>
  <si>
    <t>mes 8 socio o accionista 1</t>
  </si>
  <si>
    <t>mes 9 socio o accionista 1</t>
  </si>
  <si>
    <t>mes 10 socio o accionista 1</t>
  </si>
  <si>
    <t>mes 11 socio o accionista 1</t>
  </si>
  <si>
    <t>mes 12 socio o accionista 1</t>
  </si>
  <si>
    <t>Retiros/remesas/ dividendos del ejercicio sin imputar a RRE</t>
  </si>
  <si>
    <t>Total Retiros/remesas/ dividendos en exceso</t>
  </si>
  <si>
    <t>mes 1 socio o accionista 2</t>
  </si>
  <si>
    <t>mes 1 socio o accionista 3</t>
  </si>
  <si>
    <t>mes 1 socio o accionista 4</t>
  </si>
  <si>
    <t>mes 1 socio o accionista 5</t>
  </si>
  <si>
    <t>mes 1 socio o accionista 6</t>
  </si>
  <si>
    <t>mes 2 socio o accionista 2</t>
  </si>
  <si>
    <t>mes 2 socio o accionista 3</t>
  </si>
  <si>
    <t>mes 2 socio o accionista 4</t>
  </si>
  <si>
    <t>mes 2 socio o accionista 5</t>
  </si>
  <si>
    <t>mes 2 socio o accionista 6</t>
  </si>
  <si>
    <t>mes 3 socio o accionista 2</t>
  </si>
  <si>
    <t>mes 3 socio o accionista 3</t>
  </si>
  <si>
    <t>mes 3 socio o accionista 4</t>
  </si>
  <si>
    <t>mes 3 socio o accionista 5</t>
  </si>
  <si>
    <t>mes 3 socio o accionista 6</t>
  </si>
  <si>
    <t>mes 4 socio o accionista 2</t>
  </si>
  <si>
    <t>mes 4 socio o accionista 3</t>
  </si>
  <si>
    <t>mes 4 socio o accionista 4</t>
  </si>
  <si>
    <t>mes 4 socio o accionista 5</t>
  </si>
  <si>
    <t>mes 4 socio o accionista 6</t>
  </si>
  <si>
    <t>mes 5 socio o accionista 2</t>
  </si>
  <si>
    <t>mes 5 socio o accionista 3</t>
  </si>
  <si>
    <t>mes 5 socio o accionista 4</t>
  </si>
  <si>
    <t>mes 5 socio o accionista 5</t>
  </si>
  <si>
    <t>mes 5 socio o accionista 6</t>
  </si>
  <si>
    <t>mes 6 socio o accionista 2</t>
  </si>
  <si>
    <t>mes 6 socio o accionista 3</t>
  </si>
  <si>
    <t>mes 6 socio o accionista 4</t>
  </si>
  <si>
    <t>mes 6 socio o accionista 5</t>
  </si>
  <si>
    <t>mes 6 socio o accionista 6</t>
  </si>
  <si>
    <t>mes 7 socio o accionista 2</t>
  </si>
  <si>
    <t>mes 7 socio o accionista 3</t>
  </si>
  <si>
    <t>mes 7 socio o accionista 4</t>
  </si>
  <si>
    <t>mes 7 socio o accionista 5</t>
  </si>
  <si>
    <t>mes 7 socio o accionista 6</t>
  </si>
  <si>
    <t>mes 8 socio o accionista 2</t>
  </si>
  <si>
    <t>mes 8 socio o accionista 3</t>
  </si>
  <si>
    <t>mes 8 socio o accionista 4</t>
  </si>
  <si>
    <t>mes 8 socio o accionista 5</t>
  </si>
  <si>
    <t>mes 8 socio o accionista 6</t>
  </si>
  <si>
    <t>mes 9 socio o accionista 2</t>
  </si>
  <si>
    <t>mes 9 socio o accionista 3</t>
  </si>
  <si>
    <t>mes 9 socio o accionista 4</t>
  </si>
  <si>
    <t>mes 9 socio o accionista 5</t>
  </si>
  <si>
    <t>mes 9 socio o accionista 6</t>
  </si>
  <si>
    <t>mes 10 socio o accionista 2</t>
  </si>
  <si>
    <t>mes 10 socio o accionista 3</t>
  </si>
  <si>
    <t>mes 10 socio o accionista 4</t>
  </si>
  <si>
    <t>mes 10 socio o accionista 5</t>
  </si>
  <si>
    <t>mes 10 socio o accionista 6</t>
  </si>
  <si>
    <t>mes 11 socio o accionista 2</t>
  </si>
  <si>
    <t>mes 11 socio o accionista 3</t>
  </si>
  <si>
    <t>mes 11 socio o accionista 4</t>
  </si>
  <si>
    <t>mes 11 socio o accionista 5</t>
  </si>
  <si>
    <t>mes 11 socio o accionista 6</t>
  </si>
  <si>
    <t>mes 12 socio o accionista 3</t>
  </si>
  <si>
    <t>mes 12 socio o accionista 4</t>
  </si>
  <si>
    <t>mes 12 socio o accionista 5</t>
  </si>
  <si>
    <t>mes 12 socio o accionista 6</t>
  </si>
  <si>
    <t>Retiros/remesas/ dividendos del ejercicio en exceso</t>
  </si>
  <si>
    <t>Menos el IDPC pagado el 30.04.2020</t>
  </si>
  <si>
    <t>mes 12 socio o accionista 2</t>
  </si>
  <si>
    <t>observada B 74</t>
  </si>
  <si>
    <t>ventas promedio</t>
  </si>
  <si>
    <t>mes 12 socio o accionista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</si>
  <si>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</si>
  <si>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</si>
  <si>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</si>
  <si>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</si>
  <si>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</si>
  <si>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Saldo RAI al 31.12.2022</t>
  </si>
  <si>
    <t>Código 645 F22 AT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</si>
</sst>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_-* #,##0.000000_-;\-* #,##0.000000_-;_-* &quot;-&quot;??_-;_-@_-"/>
    <numFmt numFmtId="176" formatCode="#,##0.00000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Verdana"/>
      <family val="2"/>
    </font>
    <font>
      <sz val="11"/>
      <color rgb="FFFF0000"/>
      <name val="Verdana"/>
      <family val="2"/>
    </font>
    <font>
      <sz val="14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40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25" borderId="88" applyNumberFormat="0" applyAlignment="0" applyProtection="0"/>
    <xf numFmtId="0" fontId="43" fillId="25" borderId="88" applyNumberFormat="0" applyAlignment="0" applyProtection="0"/>
    <xf numFmtId="0" fontId="44" fillId="26" borderId="89" applyNumberFormat="0" applyAlignment="0" applyProtection="0"/>
    <xf numFmtId="0" fontId="45" fillId="26" borderId="89" applyNumberFormat="0" applyAlignment="0" applyProtection="0"/>
    <xf numFmtId="0" fontId="46" fillId="0" borderId="90" applyNumberFormat="0" applyFill="0" applyAlignment="0" applyProtection="0"/>
    <xf numFmtId="0" fontId="47" fillId="14" borderId="0" applyNumberFormat="0" applyBorder="0" applyAlignment="0" applyProtection="0"/>
    <xf numFmtId="0" fontId="48" fillId="0" borderId="91" applyNumberFormat="0" applyFill="0" applyAlignment="0" applyProtection="0"/>
    <xf numFmtId="0" fontId="49" fillId="0" borderId="92" applyNumberFormat="0" applyFill="0" applyAlignment="0" applyProtection="0"/>
    <xf numFmtId="0" fontId="50" fillId="0" borderId="93" applyNumberFormat="0" applyFill="0" applyAlignment="0" applyProtection="0"/>
    <xf numFmtId="0" fontId="51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30" borderId="0" applyNumberFormat="0" applyBorder="0" applyAlignment="0" applyProtection="0"/>
    <xf numFmtId="0" fontId="52" fillId="17" borderId="88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6" fillId="31" borderId="0" applyNumberFormat="0" applyBorder="0" applyAlignment="0" applyProtection="0"/>
    <xf numFmtId="0" fontId="5" fillId="0" borderId="0"/>
    <xf numFmtId="0" fontId="5" fillId="31" borderId="94" applyNumberFormat="0" applyFont="0" applyAlignment="0" applyProtection="0"/>
    <xf numFmtId="0" fontId="5" fillId="31" borderId="94" applyNumberFormat="0" applyFont="0" applyAlignment="0" applyProtection="0"/>
    <xf numFmtId="0" fontId="5" fillId="32" borderId="9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25" borderId="95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92" applyNumberFormat="0" applyFill="0" applyAlignment="0" applyProtection="0"/>
    <xf numFmtId="0" fontId="51" fillId="0" borderId="9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96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3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/>
    <xf numFmtId="3" fontId="0" fillId="0" borderId="32" xfId="0" applyNumberFormat="1" applyBorder="1"/>
    <xf numFmtId="0" fontId="10" fillId="0" borderId="15" xfId="0" applyFon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5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30" fillId="0" borderId="0" xfId="0" applyNumberFormat="1" applyFont="1"/>
    <xf numFmtId="171" fontId="23" fillId="0" borderId="63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49" fontId="22" fillId="0" borderId="54" xfId="0" applyNumberFormat="1" applyFont="1" applyFill="1" applyBorder="1" applyAlignment="1">
      <alignment horizontal="center" vertical="center"/>
    </xf>
    <xf numFmtId="171" fontId="22" fillId="9" borderId="43" xfId="0" applyNumberFormat="1" applyFont="1" applyFill="1" applyBorder="1" applyAlignment="1">
      <alignment horizontal="center" vertical="center"/>
    </xf>
    <xf numFmtId="171" fontId="23" fillId="0" borderId="10" xfId="0" applyNumberFormat="1" applyFont="1" applyFill="1" applyBorder="1" applyAlignment="1">
      <alignment horizontal="center" vertical="center"/>
    </xf>
    <xf numFmtId="171" fontId="23" fillId="0" borderId="56" xfId="0" applyNumberFormat="1" applyFont="1" applyFill="1" applyBorder="1" applyAlignment="1">
      <alignment horizontal="center" vertical="center"/>
    </xf>
    <xf numFmtId="171" fontId="23" fillId="0" borderId="68" xfId="0" applyNumberFormat="1" applyFont="1" applyFill="1" applyBorder="1" applyAlignment="1">
      <alignment horizontal="center" vertical="center"/>
    </xf>
    <xf numFmtId="171" fontId="23" fillId="0" borderId="28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1" fillId="3" borderId="0" xfId="0" applyFont="1" applyFill="1"/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1" fillId="3" borderId="0" xfId="0" applyFont="1" applyFill="1" applyAlignment="1"/>
    <xf numFmtId="0" fontId="31" fillId="3" borderId="5" xfId="0" applyFont="1" applyFill="1" applyBorder="1" applyAlignment="1"/>
    <xf numFmtId="0" fontId="31" fillId="3" borderId="5" xfId="0" applyFont="1" applyFill="1" applyBorder="1" applyAlignment="1">
      <alignment horizontal="center"/>
    </xf>
    <xf numFmtId="0" fontId="31" fillId="3" borderId="0" xfId="0" applyFont="1" applyFill="1" applyBorder="1" applyAlignment="1"/>
    <xf numFmtId="0" fontId="31" fillId="3" borderId="28" xfId="0" applyFont="1" applyFill="1" applyBorder="1" applyAlignment="1">
      <alignment vertical="center"/>
    </xf>
    <xf numFmtId="0" fontId="31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vertical="center"/>
    </xf>
    <xf numFmtId="0" fontId="31" fillId="3" borderId="15" xfId="0" applyFont="1" applyFill="1" applyBorder="1" applyAlignment="1">
      <alignment vertical="center"/>
    </xf>
    <xf numFmtId="0" fontId="31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/>
    <xf numFmtId="0" fontId="32" fillId="3" borderId="19" xfId="0" applyFont="1" applyFill="1" applyBorder="1" applyAlignment="1">
      <alignment horizontal="center"/>
    </xf>
    <xf numFmtId="0" fontId="32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3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2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/>
    <xf numFmtId="0" fontId="31" fillId="3" borderId="15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36" fillId="0" borderId="0" xfId="0" applyFont="1"/>
    <xf numFmtId="0" fontId="0" fillId="0" borderId="0" xfId="0" applyFill="1"/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7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0" fontId="10" fillId="0" borderId="65" xfId="0" applyFont="1" applyFill="1" applyBorder="1" applyAlignment="1">
      <alignment horizontal="center" vertical="center"/>
    </xf>
    <xf numFmtId="0" fontId="36" fillId="0" borderId="15" xfId="0" applyFont="1" applyBorder="1"/>
    <xf numFmtId="3" fontId="0" fillId="0" borderId="15" xfId="0" applyNumberFormat="1" applyFill="1" applyBorder="1"/>
    <xf numFmtId="0" fontId="11" fillId="0" borderId="15" xfId="0" applyFont="1" applyBorder="1"/>
    <xf numFmtId="3" fontId="10" fillId="0" borderId="15" xfId="0" applyNumberFormat="1" applyFont="1" applyBorder="1"/>
    <xf numFmtId="9" fontId="0" fillId="0" borderId="15" xfId="1" applyFont="1" applyBorder="1"/>
    <xf numFmtId="3" fontId="0" fillId="0" borderId="15" xfId="0" applyNumberFormat="1" applyFont="1" applyBorder="1"/>
    <xf numFmtId="3" fontId="10" fillId="0" borderId="15" xfId="0" applyNumberFormat="1" applyFont="1" applyFill="1" applyBorder="1"/>
    <xf numFmtId="3" fontId="11" fillId="0" borderId="15" xfId="0" applyNumberFormat="1" applyFont="1" applyBorder="1"/>
    <xf numFmtId="3" fontId="36" fillId="0" borderId="15" xfId="0" applyNumberFormat="1" applyFont="1" applyBorder="1"/>
    <xf numFmtId="0" fontId="36" fillId="0" borderId="32" xfId="0" applyFont="1" applyBorder="1"/>
    <xf numFmtId="0" fontId="0" fillId="0" borderId="32" xfId="0" applyBorder="1"/>
    <xf numFmtId="10" fontId="0" fillId="0" borderId="32" xfId="0" applyNumberFormat="1" applyBorder="1"/>
    <xf numFmtId="0" fontId="36" fillId="0" borderId="33" xfId="0" applyFont="1" applyBorder="1"/>
    <xf numFmtId="0" fontId="10" fillId="0" borderId="33" xfId="0" applyFont="1" applyBorder="1"/>
    <xf numFmtId="0" fontId="11" fillId="0" borderId="38" xfId="0" applyFont="1" applyBorder="1"/>
    <xf numFmtId="0" fontId="10" fillId="0" borderId="39" xfId="0" applyFont="1" applyBorder="1"/>
    <xf numFmtId="3" fontId="0" fillId="0" borderId="1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0" fontId="0" fillId="0" borderId="15" xfId="0" applyFont="1" applyBorder="1"/>
    <xf numFmtId="0" fontId="0" fillId="4" borderId="15" xfId="0" applyFont="1" applyFill="1" applyBorder="1"/>
    <xf numFmtId="3" fontId="0" fillId="4" borderId="15" xfId="0" applyNumberFormat="1" applyFont="1" applyFill="1" applyBorder="1"/>
    <xf numFmtId="3" fontId="0" fillId="4" borderId="32" xfId="0" applyNumberFormat="1" applyFill="1" applyBorder="1"/>
    <xf numFmtId="3" fontId="10" fillId="4" borderId="15" xfId="0" applyNumberFormat="1" applyFont="1" applyFill="1" applyBorder="1"/>
    <xf numFmtId="3" fontId="10" fillId="0" borderId="32" xfId="0" applyNumberFormat="1" applyFont="1" applyBorder="1"/>
    <xf numFmtId="3" fontId="0" fillId="0" borderId="32" xfId="0" applyNumberFormat="1" applyFill="1" applyBorder="1"/>
    <xf numFmtId="3" fontId="10" fillId="0" borderId="33" xfId="0" applyNumberFormat="1" applyFont="1" applyBorder="1"/>
    <xf numFmtId="3" fontId="36" fillId="0" borderId="32" xfId="0" applyNumberFormat="1" applyFont="1" applyBorder="1"/>
    <xf numFmtId="0" fontId="10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left"/>
    </xf>
    <xf numFmtId="3" fontId="0" fillId="0" borderId="16" xfId="0" applyNumberFormat="1" applyBorder="1"/>
    <xf numFmtId="3" fontId="11" fillId="0" borderId="33" xfId="0" applyNumberFormat="1" applyFont="1" applyBorder="1"/>
    <xf numFmtId="3" fontId="10" fillId="0" borderId="43" xfId="0" applyNumberFormat="1" applyFont="1" applyBorder="1"/>
    <xf numFmtId="3" fontId="0" fillId="0" borderId="33" xfId="0" applyNumberForma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0" fillId="0" borderId="33" xfId="0" applyBorder="1"/>
    <xf numFmtId="3" fontId="0" fillId="0" borderId="33" xfId="0" applyNumberFormat="1" applyBorder="1" applyAlignment="1">
      <alignment horizont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3" fontId="26" fillId="3" borderId="28" xfId="0" applyNumberFormat="1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14" fontId="0" fillId="3" borderId="28" xfId="0" applyNumberFormat="1" applyFill="1" applyBorder="1" applyAlignment="1">
      <alignment horizontal="left"/>
    </xf>
    <xf numFmtId="0" fontId="11" fillId="0" borderId="42" xfId="0" applyFont="1" applyBorder="1"/>
    <xf numFmtId="0" fontId="11" fillId="0" borderId="42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9" fontId="10" fillId="0" borderId="14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9" fontId="10" fillId="0" borderId="13" xfId="0" applyNumberFormat="1" applyFont="1" applyFill="1" applyBorder="1" applyAlignment="1">
      <alignment horizontal="center" vertical="center"/>
    </xf>
    <xf numFmtId="0" fontId="10" fillId="11" borderId="65" xfId="0" applyFont="1" applyFill="1" applyBorder="1" applyAlignment="1">
      <alignment horizontal="center" vertical="center"/>
    </xf>
    <xf numFmtId="0" fontId="10" fillId="11" borderId="58" xfId="0" applyFont="1" applyFill="1" applyBorder="1" applyAlignment="1">
      <alignment horizontal="center" vertical="center"/>
    </xf>
    <xf numFmtId="171" fontId="28" fillId="0" borderId="0" xfId="0" applyNumberFormat="1" applyFont="1"/>
    <xf numFmtId="171" fontId="22" fillId="7" borderId="52" xfId="3" applyNumberFormat="1" applyFont="1" applyFill="1" applyBorder="1" applyAlignment="1">
      <alignment horizontal="center" vertical="center" wrapText="1"/>
    </xf>
    <xf numFmtId="171" fontId="22" fillId="7" borderId="41" xfId="3" applyNumberFormat="1" applyFont="1" applyFill="1" applyBorder="1" applyAlignment="1">
      <alignment horizontal="center" vertical="center" wrapText="1"/>
    </xf>
    <xf numFmtId="171" fontId="22" fillId="7" borderId="40" xfId="3" applyNumberFormat="1" applyFont="1" applyFill="1" applyBorder="1" applyAlignment="1">
      <alignment horizontal="center" vertical="center" wrapText="1"/>
    </xf>
    <xf numFmtId="171" fontId="22" fillId="7" borderId="43" xfId="3" applyNumberFormat="1" applyFont="1" applyFill="1" applyBorder="1" applyAlignment="1">
      <alignment horizontal="center" vertical="center" wrapText="1"/>
    </xf>
    <xf numFmtId="171" fontId="24" fillId="0" borderId="60" xfId="0" applyNumberFormat="1" applyFont="1" applyFill="1" applyBorder="1" applyAlignment="1">
      <alignment vertical="center"/>
    </xf>
    <xf numFmtId="171" fontId="22" fillId="0" borderId="64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horizontal="center" vertical="center"/>
    </xf>
    <xf numFmtId="49" fontId="22" fillId="0" borderId="64" xfId="0" applyNumberFormat="1" applyFont="1" applyFill="1" applyBorder="1" applyAlignment="1">
      <alignment horizontal="center" vertical="center"/>
    </xf>
    <xf numFmtId="171" fontId="23" fillId="0" borderId="48" xfId="0" applyNumberFormat="1" applyFont="1" applyFill="1" applyBorder="1" applyAlignment="1">
      <alignment horizontal="center" vertical="center"/>
    </xf>
    <xf numFmtId="171" fontId="22" fillId="0" borderId="51" xfId="0" applyNumberFormat="1" applyFont="1" applyFill="1" applyBorder="1" applyAlignment="1">
      <alignment horizontal="center" vertical="center"/>
    </xf>
    <xf numFmtId="171" fontId="24" fillId="0" borderId="0" xfId="0" applyNumberFormat="1" applyFont="1"/>
    <xf numFmtId="171" fontId="24" fillId="0" borderId="75" xfId="0" applyNumberFormat="1" applyFont="1" applyFill="1" applyBorder="1" applyAlignment="1">
      <alignment vertical="center"/>
    </xf>
    <xf numFmtId="171" fontId="24" fillId="0" borderId="76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7" xfId="0" applyNumberFormat="1" applyFont="1" applyFill="1" applyBorder="1" applyAlignment="1">
      <alignment vertical="center"/>
    </xf>
    <xf numFmtId="171" fontId="24" fillId="0" borderId="67" xfId="0" applyNumberFormat="1" applyFont="1" applyFill="1" applyBorder="1" applyAlignment="1">
      <alignment vertical="center"/>
    </xf>
    <xf numFmtId="171" fontId="23" fillId="0" borderId="66" xfId="0" applyNumberFormat="1" applyFont="1" applyFill="1" applyBorder="1" applyAlignment="1">
      <alignment horizontal="center" vertical="center"/>
    </xf>
    <xf numFmtId="49" fontId="23" fillId="0" borderId="80" xfId="0" applyNumberFormat="1" applyFont="1" applyFill="1" applyBorder="1" applyAlignment="1">
      <alignment horizontal="center" vertical="center"/>
    </xf>
    <xf numFmtId="171" fontId="24" fillId="0" borderId="84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3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38" fillId="8" borderId="24" xfId="0" applyNumberFormat="1" applyFont="1" applyFill="1" applyBorder="1" applyAlignment="1">
      <alignment vertical="center"/>
    </xf>
    <xf numFmtId="171" fontId="38" fillId="8" borderId="27" xfId="0" applyNumberFormat="1" applyFont="1" applyFill="1" applyBorder="1" applyAlignment="1">
      <alignment vertical="center"/>
    </xf>
    <xf numFmtId="171" fontId="38" fillId="8" borderId="37" xfId="0" applyNumberFormat="1" applyFont="1" applyFill="1" applyBorder="1" applyAlignment="1">
      <alignment vertical="center"/>
    </xf>
    <xf numFmtId="171" fontId="9" fillId="0" borderId="44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9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6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6" xfId="0" applyNumberFormat="1" applyFont="1" applyFill="1" applyBorder="1" applyAlignment="1">
      <alignment horizontal="center" vertical="center"/>
    </xf>
    <xf numFmtId="171" fontId="9" fillId="2" borderId="85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6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9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3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6" xfId="0" applyNumberFormat="1" applyFont="1" applyFill="1" applyBorder="1" applyAlignment="1">
      <alignment horizontal="center" vertical="center"/>
    </xf>
    <xf numFmtId="171" fontId="9" fillId="6" borderId="56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7" xfId="0" applyNumberFormat="1" applyFont="1" applyFill="1" applyBorder="1" applyAlignment="1">
      <alignment vertical="center"/>
    </xf>
    <xf numFmtId="171" fontId="27" fillId="2" borderId="47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4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7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6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6" xfId="0" applyNumberFormat="1" applyFont="1" applyFill="1" applyBorder="1" applyAlignment="1">
      <alignment vertical="center"/>
    </xf>
    <xf numFmtId="171" fontId="27" fillId="6" borderId="57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7" xfId="0" applyNumberFormat="1" applyFont="1" applyFill="1" applyBorder="1" applyAlignment="1">
      <alignment vertical="center"/>
    </xf>
    <xf numFmtId="171" fontId="27" fillId="9" borderId="64" xfId="0" applyNumberFormat="1" applyFont="1" applyFill="1" applyBorder="1" applyAlignment="1">
      <alignment horizontal="center" vertical="center"/>
    </xf>
    <xf numFmtId="171" fontId="21" fillId="0" borderId="65" xfId="0" applyNumberFormat="1" applyFont="1" applyBorder="1"/>
    <xf numFmtId="167" fontId="10" fillId="0" borderId="24" xfId="0" applyNumberFormat="1" applyFont="1" applyFill="1" applyBorder="1" applyAlignment="1">
      <alignment horizontal="center" vertical="center"/>
    </xf>
    <xf numFmtId="0" fontId="63" fillId="0" borderId="15" xfId="0" applyFont="1" applyBorder="1"/>
    <xf numFmtId="0" fontId="36" fillId="0" borderId="32" xfId="0" applyFont="1" applyFill="1" applyBorder="1"/>
    <xf numFmtId="3" fontId="0" fillId="0" borderId="15" xfId="0" applyNumberFormat="1" applyFont="1" applyFill="1" applyBorder="1"/>
    <xf numFmtId="9" fontId="0" fillId="0" borderId="32" xfId="1" applyFont="1" applyFill="1" applyBorder="1"/>
    <xf numFmtId="3" fontId="0" fillId="0" borderId="32" xfId="0" applyNumberFormat="1" applyFill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3" fillId="0" borderId="25" xfId="0" applyNumberFormat="1" applyFont="1" applyFill="1" applyBorder="1" applyAlignment="1">
      <alignment horizontal="center" vertical="center"/>
    </xf>
    <xf numFmtId="3" fontId="11" fillId="0" borderId="42" xfId="0" applyNumberFormat="1" applyFont="1" applyBorder="1" applyAlignment="1">
      <alignment horizontal="left"/>
    </xf>
    <xf numFmtId="0" fontId="0" fillId="0" borderId="8" xfId="0" applyBorder="1"/>
    <xf numFmtId="0" fontId="0" fillId="0" borderId="13" xfId="0" applyFill="1" applyBorder="1"/>
    <xf numFmtId="0" fontId="6" fillId="0" borderId="17" xfId="0" applyFon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8" fontId="11" fillId="0" borderId="0" xfId="0" applyNumberFormat="1" applyFont="1" applyBorder="1"/>
    <xf numFmtId="3" fontId="64" fillId="0" borderId="15" xfId="0" applyNumberFormat="1" applyFont="1" applyFill="1" applyBorder="1" applyAlignment="1">
      <alignment horizontal="center"/>
    </xf>
    <xf numFmtId="176" fontId="11" fillId="0" borderId="0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0" fillId="0" borderId="32" xfId="0" applyNumberFormat="1" applyFont="1" applyBorder="1" applyAlignment="1">
      <alignment horizontal="center"/>
    </xf>
    <xf numFmtId="3" fontId="64" fillId="0" borderId="32" xfId="0" applyNumberFormat="1" applyFont="1" applyFill="1" applyBorder="1" applyAlignment="1">
      <alignment horizontal="center"/>
    </xf>
    <xf numFmtId="16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1" fontId="27" fillId="6" borderId="56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1" fillId="33" borderId="0" xfId="0" applyNumberFormat="1" applyFont="1" applyFill="1"/>
    <xf numFmtId="171" fontId="67" fillId="10" borderId="0" xfId="0" applyNumberFormat="1" applyFont="1" applyFill="1"/>
    <xf numFmtId="0" fontId="10" fillId="0" borderId="0" xfId="0" applyFont="1" applyAlignment="1">
      <alignment horizontal="center"/>
    </xf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68" fillId="0" borderId="15" xfId="0" applyNumberFormat="1" applyFont="1" applyFill="1" applyBorder="1" applyAlignment="1">
      <alignment horizontal="center"/>
    </xf>
    <xf numFmtId="3" fontId="68" fillId="0" borderId="32" xfId="0" applyNumberFormat="1" applyFont="1" applyFill="1" applyBorder="1" applyAlignment="1">
      <alignment horizontal="center"/>
    </xf>
    <xf numFmtId="3" fontId="69" fillId="3" borderId="15" xfId="0" applyNumberFormat="1" applyFont="1" applyFill="1" applyBorder="1" applyAlignment="1">
      <alignment horizontal="center" vertical="center" wrapText="1"/>
    </xf>
    <xf numFmtId="14" fontId="36" fillId="0" borderId="15" xfId="0" applyNumberFormat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8" fillId="0" borderId="0" xfId="0" applyFont="1" applyFill="1"/>
    <xf numFmtId="3" fontId="68" fillId="0" borderId="0" xfId="0" applyNumberFormat="1" applyFont="1" applyFill="1"/>
    <xf numFmtId="0" fontId="70" fillId="0" borderId="7" xfId="0" applyFont="1" applyFill="1" applyBorder="1" applyAlignment="1">
      <alignment horizontal="center"/>
    </xf>
    <xf numFmtId="0" fontId="68" fillId="0" borderId="52" xfId="0" applyFont="1" applyFill="1" applyBorder="1"/>
    <xf numFmtId="0" fontId="68" fillId="0" borderId="41" xfId="0" applyFont="1" applyFill="1" applyBorder="1"/>
    <xf numFmtId="0" fontId="70" fillId="0" borderId="41" xfId="0" applyFont="1" applyFill="1" applyBorder="1" applyAlignment="1">
      <alignment horizontal="center" vertical="center"/>
    </xf>
    <xf numFmtId="0" fontId="70" fillId="0" borderId="41" xfId="0" applyFont="1" applyFill="1" applyBorder="1" applyAlignment="1">
      <alignment horizontal="center"/>
    </xf>
    <xf numFmtId="175" fontId="70" fillId="0" borderId="9" xfId="134" applyNumberFormat="1" applyFont="1" applyFill="1" applyBorder="1" applyAlignment="1">
      <alignment horizontal="center"/>
    </xf>
    <xf numFmtId="0" fontId="70" fillId="0" borderId="97" xfId="0" applyFont="1" applyFill="1" applyBorder="1" applyAlignment="1">
      <alignment horizontal="center"/>
    </xf>
    <xf numFmtId="0" fontId="70" fillId="0" borderId="65" xfId="0" applyFont="1" applyFill="1" applyBorder="1" applyAlignment="1">
      <alignment horizontal="center" vertical="center"/>
    </xf>
    <xf numFmtId="167" fontId="70" fillId="0" borderId="65" xfId="0" applyNumberFormat="1" applyFont="1" applyFill="1" applyBorder="1" applyAlignment="1">
      <alignment horizontal="center" vertical="center"/>
    </xf>
    <xf numFmtId="9" fontId="70" fillId="0" borderId="9" xfId="1" applyFont="1" applyFill="1" applyBorder="1" applyAlignment="1">
      <alignment horizontal="center"/>
    </xf>
    <xf numFmtId="0" fontId="70" fillId="0" borderId="8" xfId="0" applyFont="1" applyFill="1" applyBorder="1" applyAlignment="1">
      <alignment horizontal="center"/>
    </xf>
    <xf numFmtId="0" fontId="68" fillId="0" borderId="13" xfId="0" applyFont="1" applyFill="1" applyBorder="1"/>
    <xf numFmtId="0" fontId="70" fillId="0" borderId="27" xfId="0" applyFont="1" applyFill="1" applyBorder="1" applyAlignment="1">
      <alignment horizontal="center"/>
    </xf>
    <xf numFmtId="0" fontId="70" fillId="0" borderId="13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0" fillId="0" borderId="7" xfId="0" applyFont="1" applyFill="1" applyBorder="1" applyAlignment="1">
      <alignment horizontal="left"/>
    </xf>
    <xf numFmtId="0" fontId="70" fillId="0" borderId="9" xfId="0" applyFont="1" applyFill="1" applyBorder="1" applyAlignment="1">
      <alignment horizontal="left"/>
    </xf>
    <xf numFmtId="0" fontId="70" fillId="0" borderId="37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horizontal="center" vertical="center"/>
    </xf>
    <xf numFmtId="0" fontId="68" fillId="0" borderId="8" xfId="0" applyFont="1" applyFill="1" applyBorder="1"/>
    <xf numFmtId="0" fontId="70" fillId="0" borderId="8" xfId="0" applyFont="1" applyFill="1" applyBorder="1" applyAlignment="1">
      <alignment horizontal="center" vertical="center"/>
    </xf>
    <xf numFmtId="9" fontId="70" fillId="0" borderId="41" xfId="0" applyNumberFormat="1" applyFont="1" applyFill="1" applyBorder="1" applyAlignment="1">
      <alignment horizontal="center" vertical="center"/>
    </xf>
    <xf numFmtId="0" fontId="68" fillId="0" borderId="7" xfId="0" applyFont="1" applyFill="1" applyBorder="1"/>
    <xf numFmtId="167" fontId="70" fillId="0" borderId="7" xfId="0" applyNumberFormat="1" applyFont="1" applyFill="1" applyBorder="1" applyAlignment="1">
      <alignment horizontal="center" vertical="center"/>
    </xf>
    <xf numFmtId="167" fontId="70" fillId="0" borderId="8" xfId="0" applyNumberFormat="1" applyFont="1" applyFill="1" applyBorder="1" applyAlignment="1">
      <alignment horizontal="center" vertical="center"/>
    </xf>
    <xf numFmtId="9" fontId="70" fillId="0" borderId="58" xfId="0" applyNumberFormat="1" applyFont="1" applyFill="1" applyBorder="1" applyAlignment="1">
      <alignment horizontal="center" vertical="center"/>
    </xf>
    <xf numFmtId="0" fontId="70" fillId="0" borderId="65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167" fontId="70" fillId="0" borderId="18" xfId="0" applyNumberFormat="1" applyFont="1" applyFill="1" applyBorder="1" applyAlignment="1">
      <alignment horizontal="center" vertical="center"/>
    </xf>
    <xf numFmtId="167" fontId="70" fillId="0" borderId="17" xfId="0" applyNumberFormat="1" applyFont="1" applyFill="1" applyBorder="1" applyAlignment="1">
      <alignment horizontal="center" vertical="center"/>
    </xf>
    <xf numFmtId="9" fontId="70" fillId="0" borderId="18" xfId="0" applyNumberFormat="1" applyFont="1" applyFill="1" applyBorder="1" applyAlignment="1">
      <alignment horizontal="center" vertical="center"/>
    </xf>
    <xf numFmtId="0" fontId="70" fillId="0" borderId="37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horizontal="center" vertical="center"/>
    </xf>
    <xf numFmtId="0" fontId="70" fillId="0" borderId="58" xfId="0" applyFont="1" applyFill="1" applyBorder="1" applyAlignment="1">
      <alignment horizontal="center" vertical="center"/>
    </xf>
    <xf numFmtId="0" fontId="68" fillId="0" borderId="44" xfId="0" applyFont="1" applyFill="1" applyBorder="1"/>
    <xf numFmtId="0" fontId="68" fillId="0" borderId="25" xfId="0" applyFont="1" applyFill="1" applyBorder="1"/>
    <xf numFmtId="3" fontId="68" fillId="0" borderId="25" xfId="0" applyNumberFormat="1" applyFont="1" applyFill="1" applyBorder="1" applyAlignment="1">
      <alignment horizontal="center"/>
    </xf>
    <xf numFmtId="3" fontId="68" fillId="0" borderId="25" xfId="0" applyNumberFormat="1" applyFont="1" applyFill="1" applyBorder="1" applyAlignment="1">
      <alignment horizontal="center" wrapText="1"/>
    </xf>
    <xf numFmtId="3" fontId="68" fillId="0" borderId="10" xfId="0" applyNumberFormat="1" applyFont="1" applyFill="1" applyBorder="1" applyAlignment="1">
      <alignment horizontal="center" wrapText="1"/>
    </xf>
    <xf numFmtId="0" fontId="68" fillId="0" borderId="46" xfId="0" applyFont="1" applyFill="1" applyBorder="1" applyAlignment="1">
      <alignment horizontal="right"/>
    </xf>
    <xf numFmtId="0" fontId="68" fillId="0" borderId="15" xfId="0" applyFont="1" applyFill="1" applyBorder="1"/>
    <xf numFmtId="3" fontId="68" fillId="0" borderId="33" xfId="0" applyNumberFormat="1" applyFont="1" applyFill="1" applyBorder="1" applyAlignment="1">
      <alignment horizontal="center"/>
    </xf>
    <xf numFmtId="3" fontId="68" fillId="0" borderId="15" xfId="0" applyNumberFormat="1" applyFont="1" applyFill="1" applyBorder="1" applyAlignment="1">
      <alignment horizontal="center" wrapText="1"/>
    </xf>
    <xf numFmtId="3" fontId="68" fillId="0" borderId="28" xfId="0" applyNumberFormat="1" applyFont="1" applyFill="1" applyBorder="1" applyAlignment="1">
      <alignment horizontal="center" wrapText="1"/>
    </xf>
    <xf numFmtId="0" fontId="70" fillId="0" borderId="38" xfId="0" applyFont="1" applyFill="1" applyBorder="1"/>
    <xf numFmtId="0" fontId="70" fillId="0" borderId="39" xfId="0" applyFont="1" applyFill="1" applyBorder="1"/>
    <xf numFmtId="3" fontId="70" fillId="0" borderId="39" xfId="0" applyNumberFormat="1" applyFont="1" applyFill="1" applyBorder="1" applyAlignment="1">
      <alignment horizontal="center"/>
    </xf>
    <xf numFmtId="0" fontId="68" fillId="0" borderId="33" xfId="0" applyFont="1" applyFill="1" applyBorder="1"/>
    <xf numFmtId="0" fontId="70" fillId="0" borderId="33" xfId="0" applyFont="1" applyFill="1" applyBorder="1"/>
    <xf numFmtId="3" fontId="70" fillId="0" borderId="33" xfId="0" applyNumberFormat="1" applyFont="1" applyFill="1" applyBorder="1" applyAlignment="1">
      <alignment horizontal="center"/>
    </xf>
    <xf numFmtId="0" fontId="70" fillId="0" borderId="15" xfId="0" applyFont="1" applyFill="1" applyBorder="1"/>
    <xf numFmtId="3" fontId="68" fillId="10" borderId="15" xfId="0" applyNumberFormat="1" applyFont="1" applyFill="1" applyBorder="1" applyAlignment="1">
      <alignment horizontal="center"/>
    </xf>
    <xf numFmtId="3" fontId="70" fillId="0" borderId="15" xfId="0" applyNumberFormat="1" applyFont="1" applyFill="1" applyBorder="1" applyAlignment="1">
      <alignment horizontal="center"/>
    </xf>
    <xf numFmtId="0" fontId="70" fillId="0" borderId="15" xfId="0" applyFont="1" applyFill="1" applyBorder="1" applyAlignment="1">
      <alignment horizontal="center"/>
    </xf>
    <xf numFmtId="3" fontId="68" fillId="0" borderId="15" xfId="0" applyNumberFormat="1" applyFont="1" applyFill="1" applyBorder="1"/>
    <xf numFmtId="9" fontId="68" fillId="0" borderId="15" xfId="1" applyFont="1" applyFill="1" applyBorder="1"/>
    <xf numFmtId="0" fontId="68" fillId="0" borderId="32" xfId="0" applyFont="1" applyFill="1" applyBorder="1"/>
    <xf numFmtId="3" fontId="68" fillId="0" borderId="32" xfId="0" applyNumberFormat="1" applyFont="1" applyFill="1" applyBorder="1"/>
    <xf numFmtId="9" fontId="68" fillId="0" borderId="32" xfId="1" applyFont="1" applyFill="1" applyBorder="1"/>
    <xf numFmtId="3" fontId="70" fillId="0" borderId="15" xfId="0" applyNumberFormat="1" applyFont="1" applyFill="1" applyBorder="1"/>
    <xf numFmtId="3" fontId="70" fillId="0" borderId="32" xfId="0" applyNumberFormat="1" applyFont="1" applyFill="1" applyBorder="1"/>
    <xf numFmtId="0" fontId="70" fillId="0" borderId="38" xfId="0" applyFont="1" applyFill="1" applyBorder="1" applyAlignment="1">
      <alignment horizontal="left"/>
    </xf>
    <xf numFmtId="0" fontId="70" fillId="0" borderId="38" xfId="0" applyFont="1" applyFill="1" applyBorder="1" applyAlignment="1">
      <alignment horizontal="center"/>
    </xf>
    <xf numFmtId="3" fontId="70" fillId="0" borderId="43" xfId="0" applyNumberFormat="1" applyFont="1" applyFill="1" applyBorder="1" applyAlignment="1">
      <alignment horizontal="center"/>
    </xf>
    <xf numFmtId="3" fontId="70" fillId="0" borderId="33" xfId="0" applyNumberFormat="1" applyFont="1" applyFill="1" applyBorder="1"/>
    <xf numFmtId="0" fontId="70" fillId="0" borderId="39" xfId="0" applyFont="1" applyFill="1" applyBorder="1" applyAlignment="1">
      <alignment horizontal="center"/>
    </xf>
    <xf numFmtId="0" fontId="70" fillId="0" borderId="44" xfId="0" applyFont="1" applyFill="1" applyBorder="1"/>
    <xf numFmtId="0" fontId="64" fillId="0" borderId="26" xfId="0" applyFont="1" applyFill="1" applyBorder="1"/>
    <xf numFmtId="0" fontId="64" fillId="0" borderId="0" xfId="0" applyFont="1" applyFill="1"/>
    <xf numFmtId="3" fontId="68" fillId="0" borderId="46" xfId="0" applyNumberFormat="1" applyFont="1" applyFill="1" applyBorder="1"/>
    <xf numFmtId="3" fontId="64" fillId="0" borderId="30" xfId="0" applyNumberFormat="1" applyFont="1" applyFill="1" applyBorder="1"/>
    <xf numFmtId="3" fontId="6" fillId="0" borderId="30" xfId="0" applyNumberFormat="1" applyFont="1" applyFill="1" applyBorder="1"/>
    <xf numFmtId="3" fontId="68" fillId="0" borderId="55" xfId="0" applyNumberFormat="1" applyFont="1" applyFill="1" applyBorder="1"/>
    <xf numFmtId="3" fontId="6" fillId="0" borderId="36" xfId="0" applyNumberFormat="1" applyFont="1" applyFill="1" applyBorder="1"/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10" borderId="48" xfId="0" applyFont="1" applyFill="1" applyBorder="1" applyAlignment="1">
      <alignment horizontal="center" vertical="center" wrapText="1"/>
    </xf>
    <xf numFmtId="0" fontId="26" fillId="10" borderId="45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171" fontId="24" fillId="0" borderId="60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2" fillId="0" borderId="28" xfId="0" applyNumberFormat="1" applyFont="1" applyFill="1" applyBorder="1" applyAlignment="1">
      <alignment horizontal="right" vertical="center"/>
    </xf>
    <xf numFmtId="171" fontId="22" fillId="0" borderId="29" xfId="0" applyNumberFormat="1" applyFont="1" applyFill="1" applyBorder="1" applyAlignment="1">
      <alignment horizontal="right" vertical="center"/>
    </xf>
    <xf numFmtId="171" fontId="22" fillId="0" borderId="16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2" fillId="7" borderId="40" xfId="4" applyNumberFormat="1" applyFont="1" applyFill="1" applyBorder="1" applyAlignment="1">
      <alignment horizontal="center" vertical="center" wrapText="1"/>
    </xf>
    <xf numFmtId="171" fontId="22" fillId="7" borderId="41" xfId="4" applyNumberFormat="1" applyFont="1" applyFill="1" applyBorder="1" applyAlignment="1">
      <alignment horizontal="center" vertical="center" wrapText="1"/>
    </xf>
    <xf numFmtId="171" fontId="22" fillId="7" borderId="42" xfId="4" applyNumberFormat="1" applyFont="1" applyFill="1" applyBorder="1" applyAlignment="1">
      <alignment horizontal="center" vertical="center" wrapText="1"/>
    </xf>
    <xf numFmtId="171" fontId="24" fillId="0" borderId="59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2" fillId="0" borderId="10" xfId="0" applyNumberFormat="1" applyFont="1" applyFill="1" applyBorder="1" applyAlignment="1">
      <alignment horizontal="right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12" xfId="0" applyNumberFormat="1" applyFont="1" applyFill="1" applyBorder="1" applyAlignment="1">
      <alignment horizontal="right" vertical="center"/>
    </xf>
    <xf numFmtId="171" fontId="24" fillId="0" borderId="60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171" fontId="22" fillId="0" borderId="56" xfId="0" applyNumberFormat="1" applyFont="1" applyFill="1" applyBorder="1" applyAlignment="1">
      <alignment horizontal="right" vertical="center"/>
    </xf>
    <xf numFmtId="171" fontId="22" fillId="0" borderId="19" xfId="0" applyNumberFormat="1" applyFont="1" applyFill="1" applyBorder="1" applyAlignment="1">
      <alignment horizontal="right" vertical="center"/>
    </xf>
    <xf numFmtId="171" fontId="22" fillId="0" borderId="57" xfId="0" applyNumberFormat="1" applyFont="1" applyFill="1" applyBorder="1" applyAlignment="1">
      <alignment horizontal="right" vertical="center"/>
    </xf>
    <xf numFmtId="171" fontId="23" fillId="9" borderId="52" xfId="0" applyNumberFormat="1" applyFont="1" applyFill="1" applyBorder="1" applyAlignment="1">
      <alignment horizontal="center" vertical="center" wrapText="1"/>
    </xf>
    <xf numFmtId="171" fontId="23" fillId="9" borderId="41" xfId="0" applyNumberFormat="1" applyFont="1" applyFill="1" applyBorder="1" applyAlignment="1">
      <alignment horizontal="center" vertical="center" wrapText="1"/>
    </xf>
    <xf numFmtId="171" fontId="23" fillId="9" borderId="42" xfId="0" applyNumberFormat="1" applyFont="1" applyFill="1" applyBorder="1" applyAlignment="1">
      <alignment horizontal="center" vertical="center" wrapText="1"/>
    </xf>
    <xf numFmtId="171" fontId="22" fillId="9" borderId="41" xfId="0" applyNumberFormat="1" applyFont="1" applyFill="1" applyBorder="1" applyAlignment="1">
      <alignment horizontal="right" vertical="center"/>
    </xf>
    <xf numFmtId="171" fontId="24" fillId="0" borderId="59" xfId="0" applyNumberFormat="1" applyFont="1" applyFill="1" applyBorder="1" applyAlignment="1">
      <alignment horizontal="left" vertical="center" wrapText="1"/>
    </xf>
    <xf numFmtId="171" fontId="24" fillId="0" borderId="11" xfId="0" applyNumberFormat="1" applyFont="1" applyFill="1" applyBorder="1" applyAlignment="1">
      <alignment horizontal="left" vertical="center" wrapText="1"/>
    </xf>
    <xf numFmtId="171" fontId="24" fillId="0" borderId="12" xfId="0" applyNumberFormat="1" applyFont="1" applyFill="1" applyBorder="1" applyAlignment="1">
      <alignment horizontal="left"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4" fillId="0" borderId="60" xfId="0" applyNumberFormat="1" applyFont="1" applyFill="1" applyBorder="1" applyAlignment="1">
      <alignment vertical="center" wrapText="1"/>
    </xf>
    <xf numFmtId="171" fontId="24" fillId="0" borderId="29" xfId="0" applyNumberFormat="1" applyFont="1" applyFill="1" applyBorder="1" applyAlignment="1">
      <alignment vertical="center" wrapText="1"/>
    </xf>
    <xf numFmtId="171" fontId="24" fillId="0" borderId="16" xfId="0" applyNumberFormat="1" applyFont="1" applyFill="1" applyBorder="1" applyAlignment="1">
      <alignment vertical="center" wrapText="1"/>
    </xf>
    <xf numFmtId="171" fontId="24" fillId="0" borderId="62" xfId="0" applyNumberFormat="1" applyFont="1" applyFill="1" applyBorder="1" applyAlignment="1">
      <alignment vertical="center" wrapText="1"/>
    </xf>
    <xf numFmtId="171" fontId="24" fillId="0" borderId="5" xfId="0" applyNumberFormat="1" applyFont="1" applyFill="1" applyBorder="1" applyAlignment="1">
      <alignment vertical="center" wrapText="1"/>
    </xf>
    <xf numFmtId="171" fontId="66" fillId="0" borderId="11" xfId="0" applyNumberFormat="1" applyFont="1" applyFill="1" applyBorder="1" applyAlignment="1">
      <alignment horizontal="right" vertical="center"/>
    </xf>
    <xf numFmtId="171" fontId="24" fillId="0" borderId="62" xfId="0" applyNumberFormat="1" applyFont="1" applyFill="1" applyBorder="1" applyAlignment="1">
      <alignment horizontal="left" vertical="center" wrapText="1"/>
    </xf>
    <xf numFmtId="171" fontId="24" fillId="0" borderId="5" xfId="0" applyNumberFormat="1" applyFont="1" applyFill="1" applyBorder="1" applyAlignment="1">
      <alignment horizontal="left" vertical="center" wrapText="1"/>
    </xf>
    <xf numFmtId="171" fontId="22" fillId="0" borderId="5" xfId="0" applyNumberFormat="1" applyFont="1" applyFill="1" applyBorder="1" applyAlignment="1">
      <alignment horizontal="right" vertical="center"/>
    </xf>
    <xf numFmtId="171" fontId="22" fillId="9" borderId="9" xfId="0" applyNumberFormat="1" applyFont="1" applyFill="1" applyBorder="1" applyAlignment="1">
      <alignment horizontal="right" vertical="center"/>
    </xf>
    <xf numFmtId="171" fontId="24" fillId="0" borderId="7" xfId="0" applyNumberFormat="1" applyFont="1" applyFill="1" applyBorder="1" applyAlignment="1">
      <alignment horizontal="left" vertical="center" wrapText="1"/>
    </xf>
    <xf numFmtId="171" fontId="24" fillId="0" borderId="9" xfId="0" applyNumberFormat="1" applyFont="1" applyFill="1" applyBorder="1" applyAlignment="1">
      <alignment horizontal="left" vertical="center" wrapText="1"/>
    </xf>
    <xf numFmtId="171" fontId="22" fillId="0" borderId="9" xfId="0" applyNumberFormat="1" applyFont="1" applyFill="1" applyBorder="1" applyAlignment="1">
      <alignment horizontal="right" vertical="center"/>
    </xf>
    <xf numFmtId="171" fontId="23" fillId="9" borderId="52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3" fillId="9" borderId="42" xfId="0" applyNumberFormat="1" applyFont="1" applyFill="1" applyBorder="1" applyAlignment="1">
      <alignment horizontal="left" vertical="center" wrapText="1"/>
    </xf>
    <xf numFmtId="171" fontId="22" fillId="9" borderId="40" xfId="0" applyNumberFormat="1" applyFont="1" applyFill="1" applyBorder="1" applyAlignment="1">
      <alignment horizontal="right" vertical="center" wrapText="1"/>
    </xf>
    <xf numFmtId="0" fontId="22" fillId="9" borderId="41" xfId="0" applyFont="1" applyFill="1" applyBorder="1" applyAlignment="1">
      <alignment horizontal="right" vertical="center" wrapText="1"/>
    </xf>
    <xf numFmtId="0" fontId="22" fillId="9" borderId="42" xfId="0" applyFont="1" applyFill="1" applyBorder="1" applyAlignment="1">
      <alignment horizontal="right" vertical="center" wrapText="1"/>
    </xf>
    <xf numFmtId="171" fontId="24" fillId="0" borderId="6" xfId="0" applyNumberFormat="1" applyFont="1" applyFill="1" applyBorder="1" applyAlignment="1">
      <alignment horizontal="left" vertical="center" wrapText="1"/>
    </xf>
    <xf numFmtId="171" fontId="24" fillId="0" borderId="57" xfId="0" applyNumberFormat="1" applyFont="1" applyFill="1" applyBorder="1" applyAlignment="1">
      <alignment horizontal="left" vertical="center" wrapText="1"/>
    </xf>
    <xf numFmtId="171" fontId="23" fillId="7" borderId="52" xfId="0" applyNumberFormat="1" applyFont="1" applyFill="1" applyBorder="1" applyAlignment="1">
      <alignment horizontal="center" vertical="center"/>
    </xf>
    <xf numFmtId="171" fontId="23" fillId="7" borderId="41" xfId="0" applyNumberFormat="1" applyFont="1" applyFill="1" applyBorder="1" applyAlignment="1">
      <alignment horizontal="center" vertical="center"/>
    </xf>
    <xf numFmtId="171" fontId="23" fillId="7" borderId="58" xfId="0" applyNumberFormat="1" applyFont="1" applyFill="1" applyBorder="1" applyAlignment="1">
      <alignment horizontal="center" vertical="center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8" xfId="0" applyNumberFormat="1" applyFont="1" applyFill="1" applyBorder="1" applyAlignment="1">
      <alignment vertical="center" wrapText="1"/>
    </xf>
    <xf numFmtId="0" fontId="21" fillId="0" borderId="69" xfId="0" applyFont="1" applyBorder="1" applyAlignment="1">
      <alignment vertical="center" wrapText="1"/>
    </xf>
    <xf numFmtId="0" fontId="21" fillId="0" borderId="70" xfId="0" applyFont="1" applyBorder="1" applyAlignment="1">
      <alignment vertical="center" wrapText="1"/>
    </xf>
    <xf numFmtId="171" fontId="22" fillId="0" borderId="79" xfId="0" applyNumberFormat="1" applyFont="1" applyFill="1" applyBorder="1" applyAlignment="1">
      <alignment horizontal="right" vertical="center"/>
    </xf>
    <xf numFmtId="171" fontId="24" fillId="0" borderId="81" xfId="0" applyNumberFormat="1" applyFont="1" applyFill="1" applyBorder="1" applyAlignment="1">
      <alignment vertical="center" wrapText="1"/>
    </xf>
    <xf numFmtId="0" fontId="21" fillId="0" borderId="82" xfId="0" applyFont="1" applyBorder="1" applyAlignment="1">
      <alignment vertical="center" wrapText="1"/>
    </xf>
    <xf numFmtId="0" fontId="21" fillId="0" borderId="83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3" fillId="9" borderId="52" xfId="0" applyNumberFormat="1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0" fontId="21" fillId="9" borderId="42" xfId="0" applyFont="1" applyFill="1" applyBorder="1" applyAlignment="1">
      <alignment vertical="center" wrapText="1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60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26" fillId="0" borderId="52" xfId="0" applyFont="1" applyBorder="1" applyAlignment="1">
      <alignment horizontal="center" wrapText="1"/>
    </xf>
    <xf numFmtId="0" fontId="26" fillId="0" borderId="58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2" xfId="0" applyNumberFormat="1" applyFont="1" applyFill="1" applyBorder="1" applyAlignment="1">
      <alignment horizontal="center" vertical="center"/>
    </xf>
    <xf numFmtId="171" fontId="27" fillId="7" borderId="41" xfId="0" applyNumberFormat="1" applyFont="1" applyFill="1" applyBorder="1" applyAlignment="1">
      <alignment horizontal="center" vertical="center"/>
    </xf>
    <xf numFmtId="171" fontId="27" fillId="7" borderId="58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2" xfId="0" applyNumberFormat="1" applyFont="1" applyFill="1" applyBorder="1" applyAlignment="1">
      <alignment horizontal="center" vertical="center" wrapText="1"/>
    </xf>
    <xf numFmtId="171" fontId="27" fillId="7" borderId="41" xfId="0" applyNumberFormat="1" applyFont="1" applyFill="1" applyBorder="1" applyAlignment="1">
      <alignment horizontal="center" vertical="center" wrapText="1"/>
    </xf>
    <xf numFmtId="171" fontId="27" fillId="7" borderId="58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6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2" borderId="15" xfId="0" applyNumberFormat="1" applyFont="1" applyFill="1" applyBorder="1" applyAlignment="1">
      <alignment vertical="center"/>
    </xf>
    <xf numFmtId="171" fontId="27" fillId="0" borderId="15" xfId="0" applyNumberFormat="1" applyFont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8" fillId="0" borderId="44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9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50" xfId="0" applyNumberFormat="1" applyFont="1" applyBorder="1" applyAlignment="1">
      <alignment vertical="center"/>
    </xf>
    <xf numFmtId="171" fontId="27" fillId="0" borderId="50" xfId="0" applyNumberFormat="1" applyFont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50" xfId="0" applyNumberFormat="1" applyFont="1" applyFill="1" applyBorder="1" applyAlignment="1">
      <alignment horizontal="right"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6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9" borderId="56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5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6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6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7" xfId="0" applyNumberFormat="1" applyFont="1" applyFill="1" applyBorder="1" applyAlignment="1">
      <alignment horizontal="center" vertical="center"/>
    </xf>
    <xf numFmtId="171" fontId="9" fillId="9" borderId="46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27" fillId="9" borderId="15" xfId="0" applyNumberFormat="1" applyFont="1" applyFill="1" applyBorder="1" applyAlignment="1">
      <alignment horizontal="right" vertical="center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6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171" fontId="27" fillId="7" borderId="73" xfId="0" applyNumberFormat="1" applyFont="1" applyFill="1" applyBorder="1" applyAlignment="1">
      <alignment horizontal="center" vertical="center" wrapText="1"/>
    </xf>
    <xf numFmtId="171" fontId="27" fillId="7" borderId="87" xfId="0" applyNumberFormat="1" applyFont="1" applyFill="1" applyBorder="1" applyAlignment="1">
      <alignment horizontal="center" vertical="center" wrapText="1"/>
    </xf>
    <xf numFmtId="171" fontId="27" fillId="7" borderId="74" xfId="0" applyNumberFormat="1" applyFont="1" applyFill="1" applyBorder="1" applyAlignment="1">
      <alignment horizontal="center" vertical="center" wrapText="1"/>
    </xf>
    <xf numFmtId="171" fontId="8" fillId="0" borderId="53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59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3" xfId="0" applyNumberFormat="1" applyFont="1" applyFill="1" applyBorder="1" applyAlignment="1">
      <alignment horizontal="left" vertical="center" wrapText="1"/>
    </xf>
    <xf numFmtId="171" fontId="9" fillId="9" borderId="56" xfId="0" applyNumberFormat="1" applyFont="1" applyFill="1" applyBorder="1" applyAlignment="1">
      <alignment horizontal="left" vertical="center" wrapText="1"/>
    </xf>
    <xf numFmtId="171" fontId="27" fillId="9" borderId="57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/>
    </xf>
    <xf numFmtId="171" fontId="22" fillId="10" borderId="5" xfId="0" applyNumberFormat="1" applyFont="1" applyFill="1" applyBorder="1" applyAlignment="1">
      <alignment horizontal="right" vertical="center"/>
    </xf>
    <xf numFmtId="171" fontId="22" fillId="10" borderId="29" xfId="0" applyNumberFormat="1" applyFont="1" applyFill="1" applyBorder="1" applyAlignment="1">
      <alignment horizontal="right" vertical="center"/>
    </xf>
    <xf numFmtId="0" fontId="70" fillId="0" borderId="52" xfId="0" applyFont="1" applyFill="1" applyBorder="1" applyAlignment="1">
      <alignment horizontal="center"/>
    </xf>
    <xf numFmtId="0" fontId="70" fillId="0" borderId="41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70" fillId="0" borderId="7" xfId="0" applyFont="1" applyFill="1" applyBorder="1" applyAlignment="1">
      <alignment horizontal="center"/>
    </xf>
    <xf numFmtId="0" fontId="70" fillId="0" borderId="9" xfId="0" applyFont="1" applyFill="1" applyBorder="1" applyAlignment="1">
      <alignment horizontal="center"/>
    </xf>
    <xf numFmtId="0" fontId="70" fillId="0" borderId="8" xfId="0" applyFont="1" applyFill="1" applyBorder="1" applyAlignment="1">
      <alignment horizontal="center"/>
    </xf>
    <xf numFmtId="0" fontId="70" fillId="0" borderId="24" xfId="0" applyFont="1" applyFill="1" applyBorder="1" applyAlignment="1">
      <alignment horizontal="center" vertical="center"/>
    </xf>
    <xf numFmtId="0" fontId="70" fillId="0" borderId="27" xfId="0" applyFont="1" applyFill="1" applyBorder="1" applyAlignment="1">
      <alignment horizontal="center" vertical="center"/>
    </xf>
    <xf numFmtId="0" fontId="70" fillId="0" borderId="37" xfId="0" applyFont="1" applyFill="1" applyBorder="1" applyAlignment="1">
      <alignment horizontal="center" vertical="center"/>
    </xf>
    <xf numFmtId="0" fontId="70" fillId="0" borderId="7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/>
    </xf>
    <xf numFmtId="0" fontId="70" fillId="0" borderId="14" xfId="0" applyFont="1" applyFill="1" applyBorder="1" applyAlignment="1">
      <alignment horizontal="center"/>
    </xf>
    <xf numFmtId="0" fontId="70" fillId="0" borderId="17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0" fillId="0" borderId="52" xfId="0" applyFont="1" applyFill="1" applyBorder="1" applyAlignment="1">
      <alignment horizontal="center" vertical="center" wrapText="1"/>
    </xf>
    <xf numFmtId="0" fontId="70" fillId="0" borderId="41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 vertical="center" wrapText="1"/>
    </xf>
    <xf numFmtId="0" fontId="70" fillId="0" borderId="52" xfId="0" applyFont="1" applyFill="1" applyBorder="1" applyAlignment="1">
      <alignment horizontal="center" vertical="center"/>
    </xf>
    <xf numFmtId="0" fontId="70" fillId="0" borderId="41" xfId="0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</cellXfs>
  <cellStyles count="135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TRANSITORIA%2029102021/CARPETA%20TRANSITORIA%2029102021/CURSOS%20Y%20SEMINARIOS%202022/TALLERES%20Y%20CURSOS%20JULIO%202022/OBSERVACIONES%20DDJJ%20y%20F22%20AT%202022/caso%204%20at%202021%20ddjj%20aceptada%20f22%20observa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%203%20A%2014%20D%20N&#176;3%20%20180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 at2021 observada"/>
      <sheetName val="R17 at2021 observada"/>
      <sheetName val="ddjj 1948 at2021 aceptada"/>
      <sheetName val="R21 at2021 observada"/>
      <sheetName val="R20 at2021 observada"/>
      <sheetName val="RREE at2021 determinada"/>
      <sheetName val="R18 at2021 observada"/>
      <sheetName val="R19 at2021 observada"/>
      <sheetName val="R17 at2021 a firme"/>
      <sheetName val="R19 at2021 a firme"/>
      <sheetName val="R18 at2021 a firme"/>
      <sheetName val="RREE at2021 correcta"/>
      <sheetName val="ddjj 1948 at2021 correcta"/>
      <sheetName val="R20 at2021 a firme"/>
      <sheetName val="R21 at2021 correcta"/>
      <sheetName val="Anverso at2021 a firme"/>
      <sheetName val="retiros at2021 "/>
    </sheetNames>
    <sheetDataSet>
      <sheetData sheetId="0" refreshError="1"/>
      <sheetData sheetId="1">
        <row r="42">
          <cell r="V42">
            <v>2453086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3">
          <cell r="U13">
            <v>12045936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3">
          <cell r="J13">
            <v>0</v>
          </cell>
        </row>
        <row r="17">
          <cell r="J1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jj 1948 at2022 aceptada"/>
      <sheetName val="R17 at2022 observada"/>
      <sheetName val="R19 at2022 observada"/>
      <sheetName val="R18 at2022 observada"/>
      <sheetName val="RREE at2022 determinada"/>
      <sheetName val="R20 at2022 observada"/>
      <sheetName val="R21 at2022 observada"/>
      <sheetName val="R17 at2022 corregida"/>
      <sheetName val="R19 at2022 corregido"/>
      <sheetName val="R18 at2022 corregido"/>
      <sheetName val="RREE at2022 correcta"/>
      <sheetName val="ddjj 1948 at2022 correcta"/>
      <sheetName val="R20 at2022 correcta"/>
      <sheetName val="R21 at2022 correcta"/>
      <sheetName val="retiros at202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V42">
            <v>3549517.5</v>
          </cell>
        </row>
      </sheetData>
      <sheetData sheetId="8"/>
      <sheetData sheetId="9">
        <row r="13">
          <cell r="U13">
            <v>5361890</v>
          </cell>
        </row>
      </sheetData>
      <sheetData sheetId="10"/>
      <sheetData sheetId="11"/>
      <sheetData sheetId="12"/>
      <sheetData sheetId="13"/>
      <sheetData sheetId="14">
        <row r="9">
          <cell r="B9"/>
          <cell r="C9"/>
          <cell r="D9"/>
          <cell r="E9"/>
          <cell r="F9"/>
          <cell r="G9"/>
        </row>
        <row r="10">
          <cell r="B10"/>
          <cell r="C10"/>
          <cell r="D10"/>
          <cell r="E10"/>
          <cell r="F10"/>
          <cell r="G10"/>
        </row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/>
          <cell r="C14"/>
          <cell r="D14"/>
          <cell r="E14"/>
          <cell r="F14"/>
          <cell r="G14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>
            <v>343549.95150339481</v>
          </cell>
          <cell r="C17"/>
          <cell r="D17"/>
          <cell r="E17"/>
          <cell r="F17"/>
          <cell r="G17"/>
        </row>
        <row r="18">
          <cell r="B18">
            <v>296168.95874263259</v>
          </cell>
          <cell r="C18"/>
          <cell r="D18"/>
          <cell r="E18"/>
          <cell r="F18"/>
          <cell r="G18"/>
        </row>
        <row r="19">
          <cell r="B19">
            <v>771144.27860696521</v>
          </cell>
          <cell r="C19"/>
          <cell r="D19"/>
          <cell r="E19"/>
          <cell r="F19"/>
          <cell r="G19"/>
        </row>
        <row r="20">
          <cell r="B20">
            <v>782000</v>
          </cell>
          <cell r="C20"/>
          <cell r="D20"/>
          <cell r="E20"/>
          <cell r="F20"/>
          <cell r="G20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11"/>
  <sheetViews>
    <sheetView workbookViewId="0">
      <selection activeCell="F86" sqref="F86"/>
    </sheetView>
  </sheetViews>
  <sheetFormatPr baseColWidth="10" defaultRowHeight="15"/>
  <cols>
    <col min="2" max="2" width="28.28515625" customWidth="1"/>
    <col min="3" max="3" width="11.42578125" style="1"/>
    <col min="7" max="9" width="11.42578125" customWidth="1"/>
    <col min="10" max="17" width="11.42578125" hidden="1" customWidth="1"/>
    <col min="18" max="19" width="11.42578125" customWidth="1"/>
    <col min="21" max="21" width="17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4"/>
      <c r="B1" s="399" t="s">
        <v>77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44"/>
      <c r="AH1" s="45" t="s">
        <v>78</v>
      </c>
      <c r="AI1" s="44"/>
      <c r="AJ1" s="44"/>
    </row>
    <row r="2" spans="1:36">
      <c r="A2" s="44"/>
      <c r="B2" s="46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4"/>
      <c r="S2" s="44"/>
      <c r="T2" s="44"/>
      <c r="U2" s="44"/>
      <c r="V2" s="44"/>
      <c r="W2" s="44"/>
      <c r="X2" s="44"/>
      <c r="Y2" s="44"/>
      <c r="Z2" s="48"/>
      <c r="AA2" s="44"/>
      <c r="AB2" s="44"/>
      <c r="AC2" s="44"/>
      <c r="AD2" s="48"/>
      <c r="AE2" s="44"/>
      <c r="AF2" s="48" t="s">
        <v>74</v>
      </c>
      <c r="AG2" s="48"/>
      <c r="AH2" s="49"/>
      <c r="AI2" s="44"/>
      <c r="AJ2" s="44"/>
    </row>
    <row r="3" spans="1:36">
      <c r="A3" s="44"/>
      <c r="B3" s="44"/>
      <c r="C3" s="5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44"/>
      <c r="B4" s="51" t="s">
        <v>79</v>
      </c>
      <c r="C4" s="47"/>
      <c r="D4" s="51"/>
      <c r="E4" s="51"/>
      <c r="F4" s="51"/>
      <c r="G4" s="5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>
      <c r="A5" s="44"/>
      <c r="B5" s="52"/>
      <c r="C5" s="53"/>
      <c r="D5" s="54"/>
      <c r="E5" s="51"/>
      <c r="F5" s="51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>
      <c r="A6" s="44"/>
      <c r="B6" s="55" t="s">
        <v>4</v>
      </c>
      <c r="C6" s="56"/>
      <c r="D6" s="57"/>
      <c r="E6" s="58" t="s">
        <v>75</v>
      </c>
      <c r="F6" s="58"/>
      <c r="G6" s="58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>
      <c r="A7" s="44"/>
      <c r="B7" s="55"/>
      <c r="C7" s="56"/>
      <c r="D7" s="57"/>
      <c r="E7" s="58"/>
      <c r="F7" s="58"/>
      <c r="G7" s="58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24">
      <c r="A8" s="44"/>
      <c r="B8" s="55" t="s">
        <v>80</v>
      </c>
      <c r="C8" s="56"/>
      <c r="D8" s="57"/>
      <c r="E8" s="59" t="s">
        <v>81</v>
      </c>
      <c r="F8" s="59"/>
      <c r="G8" s="59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>
      <c r="A9" s="44"/>
      <c r="B9" s="55"/>
      <c r="C9" s="56"/>
      <c r="D9" s="57"/>
      <c r="E9" s="58"/>
      <c r="F9" s="58"/>
      <c r="G9" s="58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24">
      <c r="A10" s="44"/>
      <c r="B10" s="55" t="s">
        <v>82</v>
      </c>
      <c r="C10" s="56"/>
      <c r="D10" s="57"/>
      <c r="E10" s="59" t="s">
        <v>83</v>
      </c>
      <c r="F10" s="59"/>
      <c r="G10" s="59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>
      <c r="A11" s="44"/>
      <c r="B11" s="55"/>
      <c r="C11" s="56"/>
      <c r="D11" s="57"/>
      <c r="E11" s="58"/>
      <c r="F11" s="58"/>
      <c r="G11" s="58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>
      <c r="A12" s="44"/>
      <c r="B12" s="44"/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thickBot="1">
      <c r="A13" s="44"/>
      <c r="B13" s="60" t="s">
        <v>84</v>
      </c>
      <c r="C13" s="61"/>
      <c r="D13" s="60"/>
      <c r="E13" s="60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>
      <c r="A14" s="44"/>
      <c r="B14" s="400" t="s">
        <v>85</v>
      </c>
      <c r="C14" s="403" t="s">
        <v>86</v>
      </c>
      <c r="D14" s="406" t="s">
        <v>87</v>
      </c>
      <c r="E14" s="403" t="s">
        <v>88</v>
      </c>
      <c r="F14" s="409" t="s">
        <v>89</v>
      </c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1"/>
      <c r="R14" s="412" t="s">
        <v>90</v>
      </c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4"/>
      <c r="AG14" s="421" t="s">
        <v>91</v>
      </c>
      <c r="AH14" s="421" t="s">
        <v>92</v>
      </c>
      <c r="AI14" s="44"/>
      <c r="AJ14" s="44"/>
    </row>
    <row r="15" spans="1:36">
      <c r="A15" s="44"/>
      <c r="B15" s="401"/>
      <c r="C15" s="404"/>
      <c r="D15" s="407"/>
      <c r="E15" s="404"/>
      <c r="F15" s="426" t="s">
        <v>93</v>
      </c>
      <c r="G15" s="427"/>
      <c r="H15" s="427"/>
      <c r="I15" s="428"/>
      <c r="J15" s="409" t="s">
        <v>94</v>
      </c>
      <c r="K15" s="410"/>
      <c r="L15" s="410"/>
      <c r="M15" s="410"/>
      <c r="N15" s="410"/>
      <c r="O15" s="410"/>
      <c r="P15" s="410"/>
      <c r="Q15" s="411"/>
      <c r="R15" s="435" t="s">
        <v>95</v>
      </c>
      <c r="S15" s="436"/>
      <c r="T15" s="436"/>
      <c r="U15" s="436"/>
      <c r="V15" s="436"/>
      <c r="W15" s="436"/>
      <c r="X15" s="436"/>
      <c r="Y15" s="436"/>
      <c r="Z15" s="437"/>
      <c r="AA15" s="435" t="s">
        <v>96</v>
      </c>
      <c r="AB15" s="436"/>
      <c r="AC15" s="436"/>
      <c r="AD15" s="436"/>
      <c r="AE15" s="437"/>
      <c r="AF15" s="421" t="s">
        <v>97</v>
      </c>
      <c r="AG15" s="425"/>
      <c r="AH15" s="425"/>
      <c r="AI15" s="44"/>
      <c r="AJ15" s="44"/>
    </row>
    <row r="16" spans="1:36">
      <c r="A16" s="44"/>
      <c r="B16" s="401"/>
      <c r="C16" s="404"/>
      <c r="D16" s="407"/>
      <c r="E16" s="404"/>
      <c r="F16" s="429"/>
      <c r="G16" s="430"/>
      <c r="H16" s="430"/>
      <c r="I16" s="431"/>
      <c r="J16" s="438" t="s">
        <v>57</v>
      </c>
      <c r="K16" s="439"/>
      <c r="L16" s="439"/>
      <c r="M16" s="439"/>
      <c r="N16" s="440"/>
      <c r="O16" s="409" t="s">
        <v>58</v>
      </c>
      <c r="P16" s="410"/>
      <c r="Q16" s="420" t="s">
        <v>59</v>
      </c>
      <c r="R16" s="415" t="s">
        <v>98</v>
      </c>
      <c r="S16" s="416"/>
      <c r="T16" s="416"/>
      <c r="U16" s="416"/>
      <c r="V16" s="416"/>
      <c r="W16" s="417"/>
      <c r="X16" s="418" t="s">
        <v>99</v>
      </c>
      <c r="Y16" s="419"/>
      <c r="Z16" s="420" t="s">
        <v>100</v>
      </c>
      <c r="AA16" s="63" t="s">
        <v>98</v>
      </c>
      <c r="AB16" s="64"/>
      <c r="AC16" s="418" t="s">
        <v>99</v>
      </c>
      <c r="AD16" s="419"/>
      <c r="AE16" s="421" t="s">
        <v>101</v>
      </c>
      <c r="AF16" s="425"/>
      <c r="AG16" s="425"/>
      <c r="AH16" s="425"/>
      <c r="AI16" s="44"/>
      <c r="AJ16" s="44"/>
    </row>
    <row r="17" spans="1:36">
      <c r="A17" s="44"/>
      <c r="B17" s="401"/>
      <c r="C17" s="404"/>
      <c r="D17" s="407"/>
      <c r="E17" s="404"/>
      <c r="F17" s="432"/>
      <c r="G17" s="433"/>
      <c r="H17" s="433"/>
      <c r="I17" s="434"/>
      <c r="J17" s="420" t="s">
        <v>60</v>
      </c>
      <c r="K17" s="420" t="s">
        <v>61</v>
      </c>
      <c r="L17" s="421" t="s">
        <v>62</v>
      </c>
      <c r="M17" s="421" t="s">
        <v>63</v>
      </c>
      <c r="N17" s="421" t="s">
        <v>64</v>
      </c>
      <c r="O17" s="421" t="s">
        <v>65</v>
      </c>
      <c r="P17" s="423" t="s">
        <v>66</v>
      </c>
      <c r="Q17" s="404"/>
      <c r="R17" s="418" t="s">
        <v>102</v>
      </c>
      <c r="S17" s="419"/>
      <c r="T17" s="418" t="s">
        <v>103</v>
      </c>
      <c r="U17" s="419"/>
      <c r="V17" s="409" t="s">
        <v>104</v>
      </c>
      <c r="W17" s="411"/>
      <c r="X17" s="452" t="s">
        <v>104</v>
      </c>
      <c r="Y17" s="453"/>
      <c r="Z17" s="404"/>
      <c r="AA17" s="420" t="s">
        <v>0</v>
      </c>
      <c r="AB17" s="420" t="s">
        <v>1</v>
      </c>
      <c r="AC17" s="420" t="s">
        <v>0</v>
      </c>
      <c r="AD17" s="420" t="s">
        <v>1</v>
      </c>
      <c r="AE17" s="425"/>
      <c r="AF17" s="425"/>
      <c r="AG17" s="425"/>
      <c r="AH17" s="425"/>
      <c r="AI17" s="44"/>
      <c r="AJ17" s="44"/>
    </row>
    <row r="18" spans="1:36" ht="56.25">
      <c r="A18" s="44"/>
      <c r="B18" s="402"/>
      <c r="C18" s="405"/>
      <c r="D18" s="408"/>
      <c r="E18" s="405"/>
      <c r="F18" s="303" t="s">
        <v>105</v>
      </c>
      <c r="G18" s="303" t="s">
        <v>106</v>
      </c>
      <c r="H18" s="303" t="s">
        <v>107</v>
      </c>
      <c r="I18" s="303" t="s">
        <v>108</v>
      </c>
      <c r="J18" s="405"/>
      <c r="K18" s="405"/>
      <c r="L18" s="422"/>
      <c r="M18" s="422"/>
      <c r="N18" s="422"/>
      <c r="O18" s="422"/>
      <c r="P18" s="424"/>
      <c r="Q18" s="405"/>
      <c r="R18" s="65" t="s">
        <v>0</v>
      </c>
      <c r="S18" s="65" t="s">
        <v>1</v>
      </c>
      <c r="T18" s="65" t="s">
        <v>0</v>
      </c>
      <c r="U18" s="65" t="s">
        <v>1</v>
      </c>
      <c r="V18" s="305" t="s">
        <v>0</v>
      </c>
      <c r="W18" s="303" t="s">
        <v>1</v>
      </c>
      <c r="X18" s="305" t="s">
        <v>0</v>
      </c>
      <c r="Y18" s="303" t="s">
        <v>1</v>
      </c>
      <c r="Z18" s="405"/>
      <c r="AA18" s="405"/>
      <c r="AB18" s="405"/>
      <c r="AC18" s="405"/>
      <c r="AD18" s="405"/>
      <c r="AE18" s="422"/>
      <c r="AF18" s="422"/>
      <c r="AG18" s="422"/>
      <c r="AH18" s="422"/>
      <c r="AI18" s="44"/>
      <c r="AJ18" s="44"/>
    </row>
    <row r="19" spans="1:36">
      <c r="A19" s="44"/>
      <c r="B19" s="152" t="s">
        <v>109</v>
      </c>
      <c r="C19" s="304" t="s">
        <v>110</v>
      </c>
      <c r="D19" s="66" t="s">
        <v>111</v>
      </c>
      <c r="E19" s="67" t="s">
        <v>112</v>
      </c>
      <c r="F19" s="67" t="s">
        <v>113</v>
      </c>
      <c r="G19" s="67" t="s">
        <v>114</v>
      </c>
      <c r="H19" s="67" t="s">
        <v>115</v>
      </c>
      <c r="I19" s="67" t="s">
        <v>116</v>
      </c>
      <c r="J19" s="67" t="s">
        <v>117</v>
      </c>
      <c r="K19" s="67" t="s">
        <v>118</v>
      </c>
      <c r="L19" s="67" t="s">
        <v>119</v>
      </c>
      <c r="M19" s="67" t="s">
        <v>120</v>
      </c>
      <c r="N19" s="67" t="s">
        <v>121</v>
      </c>
      <c r="O19" s="67" t="s">
        <v>122</v>
      </c>
      <c r="P19" s="67" t="s">
        <v>123</v>
      </c>
      <c r="Q19" s="67" t="s">
        <v>124</v>
      </c>
      <c r="R19" s="68" t="s">
        <v>125</v>
      </c>
      <c r="S19" s="68" t="s">
        <v>126</v>
      </c>
      <c r="T19" s="67" t="s">
        <v>127</v>
      </c>
      <c r="U19" s="67" t="s">
        <v>128</v>
      </c>
      <c r="V19" s="67" t="s">
        <v>129</v>
      </c>
      <c r="W19" s="67" t="s">
        <v>130</v>
      </c>
      <c r="X19" s="67" t="s">
        <v>131</v>
      </c>
      <c r="Y19" s="67" t="s">
        <v>132</v>
      </c>
      <c r="Z19" s="67" t="s">
        <v>133</v>
      </c>
      <c r="AA19" s="67" t="s">
        <v>134</v>
      </c>
      <c r="AB19" s="67" t="s">
        <v>135</v>
      </c>
      <c r="AC19" s="67" t="s">
        <v>136</v>
      </c>
      <c r="AD19" s="67" t="s">
        <v>137</v>
      </c>
      <c r="AE19" s="67" t="s">
        <v>138</v>
      </c>
      <c r="AF19" s="67" t="s">
        <v>139</v>
      </c>
      <c r="AG19" s="67" t="s">
        <v>140</v>
      </c>
      <c r="AH19" s="67" t="s">
        <v>141</v>
      </c>
      <c r="AI19" s="44"/>
      <c r="AJ19" s="44"/>
    </row>
    <row r="20" spans="1:36" hidden="1">
      <c r="A20" s="44"/>
      <c r="B20" s="162" t="e">
        <f>+#REF!</f>
        <v>#REF!</v>
      </c>
      <c r="C20" s="162"/>
      <c r="D20" s="68"/>
      <c r="E20" s="68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8"/>
      <c r="AG20" s="68"/>
      <c r="AH20" s="65"/>
      <c r="AI20" s="44"/>
      <c r="AJ20" s="44"/>
    </row>
    <row r="21" spans="1:36" hidden="1">
      <c r="A21" s="44"/>
      <c r="B21" s="162" t="e">
        <f>+#REF!</f>
        <v>#REF!</v>
      </c>
      <c r="C21" s="162"/>
      <c r="D21" s="68"/>
      <c r="E21" s="68"/>
      <c r="F21" s="69"/>
      <c r="G21" s="65"/>
      <c r="H21" s="68"/>
      <c r="I21" s="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68"/>
      <c r="AG21" s="68"/>
      <c r="AH21" s="65"/>
      <c r="AI21" s="44"/>
      <c r="AJ21" s="44"/>
    </row>
    <row r="22" spans="1:36" hidden="1">
      <c r="A22" s="44"/>
      <c r="B22" s="162" t="e">
        <f>+#REF!</f>
        <v>#REF!</v>
      </c>
      <c r="C22" s="162"/>
      <c r="D22" s="68"/>
      <c r="E22" s="68"/>
      <c r="F22" s="69"/>
      <c r="G22" s="65"/>
      <c r="H22" s="68"/>
      <c r="I22" s="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68"/>
      <c r="AG22" s="68"/>
      <c r="AH22" s="65"/>
      <c r="AI22" s="44"/>
      <c r="AJ22" s="44"/>
    </row>
    <row r="23" spans="1:36" hidden="1">
      <c r="A23" s="44"/>
      <c r="B23" s="162" t="e">
        <f>+#REF!</f>
        <v>#REF!</v>
      </c>
      <c r="C23" s="162"/>
      <c r="D23" s="68"/>
      <c r="E23" s="68"/>
      <c r="F23" s="69"/>
      <c r="G23" s="65"/>
      <c r="H23" s="68"/>
      <c r="I23" s="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68"/>
      <c r="AG23" s="68"/>
      <c r="AH23" s="65"/>
      <c r="AI23" s="44"/>
      <c r="AJ23" s="44"/>
    </row>
    <row r="24" spans="1:36" hidden="1">
      <c r="A24" s="44"/>
      <c r="B24" s="162" t="e">
        <f>+#REF!</f>
        <v>#REF!</v>
      </c>
      <c r="C24" s="162"/>
      <c r="D24" s="68"/>
      <c r="E24" s="68"/>
      <c r="F24" s="69"/>
      <c r="G24" s="65"/>
      <c r="H24" s="68"/>
      <c r="I24" s="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68"/>
      <c r="AG24" s="68"/>
      <c r="AH24" s="65"/>
      <c r="AI24" s="44"/>
      <c r="AJ24" s="44"/>
    </row>
    <row r="25" spans="1:36" hidden="1">
      <c r="A25" s="44"/>
      <c r="B25" s="162" t="e">
        <f>+#REF!</f>
        <v>#REF!</v>
      </c>
      <c r="C25" s="162"/>
      <c r="D25" s="68"/>
      <c r="E25" s="68"/>
      <c r="F25" s="69"/>
      <c r="G25" s="65"/>
      <c r="H25" s="68"/>
      <c r="I25" s="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68"/>
      <c r="AG25" s="68"/>
      <c r="AH25" s="65"/>
      <c r="AI25" s="44"/>
      <c r="AJ25" s="44"/>
    </row>
    <row r="26" spans="1:36" hidden="1">
      <c r="A26" s="44"/>
      <c r="B26" s="162" t="e">
        <f>+#REF!</f>
        <v>#REF!</v>
      </c>
      <c r="C26" s="162"/>
      <c r="D26" s="68"/>
      <c r="E26" s="68"/>
      <c r="F26" s="69"/>
      <c r="G26" s="65"/>
      <c r="H26" s="68"/>
      <c r="I26" s="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68"/>
      <c r="AG26" s="68"/>
      <c r="AH26" s="65"/>
      <c r="AI26" s="44"/>
      <c r="AJ26" s="44"/>
    </row>
    <row r="27" spans="1:36" hidden="1">
      <c r="A27" s="44"/>
      <c r="B27" s="162" t="e">
        <f>+#REF!</f>
        <v>#REF!</v>
      </c>
      <c r="C27" s="162"/>
      <c r="D27" s="68"/>
      <c r="E27" s="68"/>
      <c r="F27" s="69"/>
      <c r="G27" s="65"/>
      <c r="H27" s="68"/>
      <c r="I27" s="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68"/>
      <c r="AG27" s="68"/>
      <c r="AH27" s="65"/>
      <c r="AI27" s="44"/>
      <c r="AJ27" s="44"/>
    </row>
    <row r="28" spans="1:36" hidden="1">
      <c r="A28" s="44"/>
      <c r="B28" s="162" t="e">
        <f>+#REF!</f>
        <v>#REF!</v>
      </c>
      <c r="C28" s="162"/>
      <c r="D28" s="68"/>
      <c r="E28" s="68"/>
      <c r="F28" s="69"/>
      <c r="G28" s="65"/>
      <c r="H28" s="68"/>
      <c r="I28" s="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68"/>
      <c r="AG28" s="68"/>
      <c r="AH28" s="65"/>
      <c r="AI28" s="44"/>
      <c r="AJ28" s="44"/>
    </row>
    <row r="29" spans="1:36" hidden="1">
      <c r="A29" s="44"/>
      <c r="B29" s="162" t="e">
        <f>+#REF!</f>
        <v>#REF!</v>
      </c>
      <c r="C29" s="162"/>
      <c r="D29" s="68"/>
      <c r="E29" s="68"/>
      <c r="F29" s="69"/>
      <c r="G29" s="65"/>
      <c r="H29" s="68"/>
      <c r="I29" s="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68"/>
      <c r="AG29" s="68"/>
      <c r="AH29" s="65"/>
      <c r="AI29" s="44"/>
      <c r="AJ29" s="44"/>
    </row>
    <row r="30" spans="1:36" hidden="1">
      <c r="A30" s="44"/>
      <c r="B30" s="162" t="e">
        <f>+#REF!</f>
        <v>#REF!</v>
      </c>
      <c r="C30" s="162"/>
      <c r="D30" s="68"/>
      <c r="E30" s="68"/>
      <c r="F30" s="69"/>
      <c r="G30" s="65"/>
      <c r="H30" s="68"/>
      <c r="I30" s="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68"/>
      <c r="AG30" s="68"/>
      <c r="AH30" s="65"/>
      <c r="AI30" s="44"/>
      <c r="AJ30" s="44"/>
    </row>
    <row r="31" spans="1:36" hidden="1">
      <c r="A31" s="44"/>
      <c r="B31" s="162" t="e">
        <f>+#REF!</f>
        <v>#REF!</v>
      </c>
      <c r="C31" s="162"/>
      <c r="D31" s="68"/>
      <c r="E31" s="68"/>
      <c r="F31" s="69"/>
      <c r="G31" s="65"/>
      <c r="H31" s="68"/>
      <c r="I31" s="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68"/>
      <c r="AG31" s="68"/>
      <c r="AH31" s="65"/>
      <c r="AI31" s="44"/>
      <c r="AJ31" s="44"/>
    </row>
    <row r="32" spans="1:36" hidden="1">
      <c r="A32" s="44"/>
      <c r="B32" s="162" t="e">
        <f>+#REF!</f>
        <v>#REF!</v>
      </c>
      <c r="C32" s="162"/>
      <c r="D32" s="68"/>
      <c r="E32" s="68"/>
      <c r="F32" s="69"/>
      <c r="G32" s="65"/>
      <c r="H32" s="68"/>
      <c r="I32" s="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68"/>
      <c r="AG32" s="68"/>
      <c r="AH32" s="65"/>
      <c r="AI32" s="44"/>
      <c r="AJ32" s="44"/>
    </row>
    <row r="33" spans="1:36" hidden="1">
      <c r="A33" s="44"/>
      <c r="B33" s="162" t="e">
        <f>+#REF!</f>
        <v>#REF!</v>
      </c>
      <c r="C33" s="162"/>
      <c r="D33" s="68"/>
      <c r="E33" s="68"/>
      <c r="F33" s="69"/>
      <c r="G33" s="65"/>
      <c r="H33" s="68"/>
      <c r="I33" s="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68"/>
      <c r="AG33" s="68"/>
      <c r="AH33" s="65"/>
      <c r="AI33" s="44"/>
      <c r="AJ33" s="44"/>
    </row>
    <row r="34" spans="1:36" hidden="1">
      <c r="A34" s="44"/>
      <c r="B34" s="162" t="e">
        <f>+#REF!</f>
        <v>#REF!</v>
      </c>
      <c r="C34" s="162"/>
      <c r="D34" s="68"/>
      <c r="E34" s="68"/>
      <c r="F34" s="69"/>
      <c r="G34" s="65"/>
      <c r="H34" s="68"/>
      <c r="I34" s="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68"/>
      <c r="AG34" s="68"/>
      <c r="AH34" s="65"/>
      <c r="AI34" s="44"/>
      <c r="AJ34" s="44"/>
    </row>
    <row r="35" spans="1:36" hidden="1">
      <c r="A35" s="44"/>
      <c r="B35" s="162" t="e">
        <f>+#REF!</f>
        <v>#REF!</v>
      </c>
      <c r="C35" s="162"/>
      <c r="D35" s="68"/>
      <c r="E35" s="68"/>
      <c r="F35" s="69"/>
      <c r="G35" s="65"/>
      <c r="H35" s="68"/>
      <c r="I35" s="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68"/>
      <c r="AG35" s="68"/>
      <c r="AH35" s="65"/>
      <c r="AI35" s="44"/>
      <c r="AJ35" s="44"/>
    </row>
    <row r="36" spans="1:36" hidden="1">
      <c r="A36" s="44"/>
      <c r="B36" s="162" t="e">
        <f>+#REF!</f>
        <v>#REF!</v>
      </c>
      <c r="C36" s="162"/>
      <c r="D36" s="68"/>
      <c r="E36" s="68"/>
      <c r="F36" s="69"/>
      <c r="G36" s="65"/>
      <c r="H36" s="68"/>
      <c r="I36" s="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68"/>
      <c r="AG36" s="68"/>
      <c r="AH36" s="65"/>
      <c r="AI36" s="44"/>
      <c r="AJ36" s="44"/>
    </row>
    <row r="37" spans="1:36" hidden="1">
      <c r="A37" s="44"/>
      <c r="B37" s="162" t="e">
        <f>+#REF!</f>
        <v>#REF!</v>
      </c>
      <c r="C37" s="162"/>
      <c r="D37" s="68"/>
      <c r="E37" s="68"/>
      <c r="F37" s="69"/>
      <c r="G37" s="65"/>
      <c r="H37" s="68"/>
      <c r="I37" s="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68"/>
      <c r="AG37" s="68"/>
      <c r="AH37" s="65"/>
      <c r="AI37" s="44"/>
      <c r="AJ37" s="44"/>
    </row>
    <row r="38" spans="1:36" hidden="1">
      <c r="A38" s="44"/>
      <c r="B38" s="162" t="e">
        <f>+#REF!</f>
        <v>#REF!</v>
      </c>
      <c r="C38" s="162"/>
      <c r="D38" s="68"/>
      <c r="E38" s="68"/>
      <c r="F38" s="69"/>
      <c r="G38" s="65"/>
      <c r="H38" s="68"/>
      <c r="I38" s="168">
        <f>+'[4]retiros at2021 '!J13</f>
        <v>0</v>
      </c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68"/>
      <c r="AG38" s="68"/>
      <c r="AH38" s="65"/>
      <c r="AI38" s="44"/>
      <c r="AJ38" s="44"/>
    </row>
    <row r="39" spans="1:36" hidden="1">
      <c r="A39" s="44"/>
      <c r="B39" s="162" t="e">
        <f>+#REF!</f>
        <v>#REF!</v>
      </c>
      <c r="C39" s="162"/>
      <c r="D39" s="68"/>
      <c r="E39" s="68"/>
      <c r="F39" s="69"/>
      <c r="G39" s="65"/>
      <c r="H39" s="68"/>
      <c r="I39" s="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68"/>
      <c r="AG39" s="68"/>
      <c r="AH39" s="65"/>
      <c r="AI39" s="44"/>
      <c r="AJ39" s="44"/>
    </row>
    <row r="40" spans="1:36" hidden="1">
      <c r="A40" s="44"/>
      <c r="B40" s="162" t="e">
        <f>+#REF!</f>
        <v>#REF!</v>
      </c>
      <c r="C40" s="162"/>
      <c r="D40" s="68"/>
      <c r="E40" s="68"/>
      <c r="F40" s="69"/>
      <c r="G40" s="65"/>
      <c r="H40" s="68"/>
      <c r="I40" s="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68"/>
      <c r="AG40" s="68"/>
      <c r="AH40" s="65"/>
      <c r="AI40" s="44"/>
      <c r="AJ40" s="44"/>
    </row>
    <row r="41" spans="1:36" hidden="1">
      <c r="A41" s="44"/>
      <c r="B41" s="162" t="e">
        <f>+#REF!</f>
        <v>#REF!</v>
      </c>
      <c r="C41" s="162"/>
      <c r="D41" s="68"/>
      <c r="E41" s="68"/>
      <c r="F41" s="69"/>
      <c r="G41" s="65"/>
      <c r="H41" s="68"/>
      <c r="I41" s="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68"/>
      <c r="AG41" s="68"/>
      <c r="AH41" s="65"/>
      <c r="AI41" s="44"/>
      <c r="AJ41" s="44"/>
    </row>
    <row r="42" spans="1:36" hidden="1">
      <c r="A42" s="44"/>
      <c r="B42" s="162" t="e">
        <f>+#REF!</f>
        <v>#REF!</v>
      </c>
      <c r="C42" s="162"/>
      <c r="D42" s="68"/>
      <c r="E42" s="68"/>
      <c r="F42" s="69"/>
      <c r="G42" s="65"/>
      <c r="H42" s="68"/>
      <c r="I42" s="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68"/>
      <c r="AG42" s="68"/>
      <c r="AH42" s="65"/>
      <c r="AI42" s="44"/>
      <c r="AJ42" s="44"/>
    </row>
    <row r="43" spans="1:36" hidden="1">
      <c r="A43" s="44"/>
      <c r="B43" s="162" t="e">
        <f>+#REF!</f>
        <v>#REF!</v>
      </c>
      <c r="C43" s="162"/>
      <c r="D43" s="68"/>
      <c r="E43" s="68"/>
      <c r="F43" s="69"/>
      <c r="G43" s="65"/>
      <c r="H43" s="68"/>
      <c r="I43" s="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68"/>
      <c r="AG43" s="68"/>
      <c r="AH43" s="65"/>
      <c r="AI43" s="44"/>
      <c r="AJ43" s="44"/>
    </row>
    <row r="44" spans="1:36" hidden="1">
      <c r="A44" s="44"/>
      <c r="B44" s="162" t="e">
        <f>+#REF!</f>
        <v>#REF!</v>
      </c>
      <c r="C44" s="162"/>
      <c r="D44" s="68"/>
      <c r="E44" s="68"/>
      <c r="F44" s="69"/>
      <c r="G44" s="65"/>
      <c r="H44" s="68"/>
      <c r="I44" s="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68"/>
      <c r="AG44" s="68"/>
      <c r="AH44" s="65"/>
      <c r="AI44" s="44"/>
      <c r="AJ44" s="44"/>
    </row>
    <row r="45" spans="1:36" hidden="1">
      <c r="A45" s="44"/>
      <c r="B45" s="162" t="e">
        <f>+#REF!</f>
        <v>#REF!</v>
      </c>
      <c r="C45" s="162"/>
      <c r="D45" s="68"/>
      <c r="E45" s="68"/>
      <c r="F45" s="69"/>
      <c r="G45" s="65"/>
      <c r="H45" s="68"/>
      <c r="I45" s="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68"/>
      <c r="AG45" s="68"/>
      <c r="AH45" s="65"/>
      <c r="AI45" s="44"/>
      <c r="AJ45" s="44"/>
    </row>
    <row r="46" spans="1:36" hidden="1">
      <c r="A46" s="44"/>
      <c r="B46" s="162" t="e">
        <f>+#REF!</f>
        <v>#REF!</v>
      </c>
      <c r="C46" s="162"/>
      <c r="D46" s="68"/>
      <c r="E46" s="68"/>
      <c r="F46" s="69"/>
      <c r="G46" s="65"/>
      <c r="H46" s="68"/>
      <c r="I46" s="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68"/>
      <c r="AG46" s="68"/>
      <c r="AH46" s="65"/>
      <c r="AI46" s="44"/>
      <c r="AJ46" s="44"/>
    </row>
    <row r="47" spans="1:36" hidden="1">
      <c r="A47" s="44"/>
      <c r="B47" s="162" t="e">
        <f>+#REF!</f>
        <v>#REF!</v>
      </c>
      <c r="C47" s="162"/>
      <c r="D47" s="68"/>
      <c r="E47" s="68"/>
      <c r="F47" s="69"/>
      <c r="G47" s="65"/>
      <c r="H47" s="68"/>
      <c r="I47" s="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68"/>
      <c r="AG47" s="68"/>
      <c r="AH47" s="65"/>
      <c r="AI47" s="44"/>
      <c r="AJ47" s="44"/>
    </row>
    <row r="48" spans="1:36" hidden="1">
      <c r="A48" s="44"/>
      <c r="B48" s="162" t="e">
        <f>+#REF!</f>
        <v>#REF!</v>
      </c>
      <c r="C48" s="162"/>
      <c r="D48" s="68"/>
      <c r="E48" s="68"/>
      <c r="F48" s="69"/>
      <c r="G48" s="65"/>
      <c r="H48" s="68"/>
      <c r="I48" s="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68"/>
      <c r="AG48" s="68"/>
      <c r="AH48" s="65"/>
      <c r="AI48" s="44"/>
      <c r="AJ48" s="44"/>
    </row>
    <row r="49" spans="1:36" hidden="1">
      <c r="A49" s="44"/>
      <c r="B49" s="162" t="e">
        <f>+#REF!</f>
        <v>#REF!</v>
      </c>
      <c r="C49" s="162"/>
      <c r="D49" s="68"/>
      <c r="E49" s="68"/>
      <c r="F49" s="69"/>
      <c r="G49" s="65"/>
      <c r="H49" s="68"/>
      <c r="I49" s="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68"/>
      <c r="AG49" s="68"/>
      <c r="AH49" s="65"/>
      <c r="AI49" s="44"/>
      <c r="AJ49" s="44"/>
    </row>
    <row r="50" spans="1:36" hidden="1">
      <c r="A50" s="44"/>
      <c r="B50" s="162" t="e">
        <f>+#REF!</f>
        <v>#REF!</v>
      </c>
      <c r="C50" s="162"/>
      <c r="D50" s="68"/>
      <c r="E50" s="68"/>
      <c r="F50" s="69"/>
      <c r="G50" s="65"/>
      <c r="H50" s="68"/>
      <c r="I50" s="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68"/>
      <c r="AG50" s="68"/>
      <c r="AH50" s="65"/>
      <c r="AI50" s="44"/>
      <c r="AJ50" s="44"/>
    </row>
    <row r="51" spans="1:36" hidden="1">
      <c r="A51" s="44"/>
      <c r="B51" s="162" t="e">
        <f>+#REF!</f>
        <v>#REF!</v>
      </c>
      <c r="C51" s="162"/>
      <c r="D51" s="68"/>
      <c r="E51" s="68"/>
      <c r="F51" s="69"/>
      <c r="G51" s="65"/>
      <c r="H51" s="68"/>
      <c r="I51" s="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68"/>
      <c r="AG51" s="68"/>
      <c r="AH51" s="65"/>
      <c r="AI51" s="44"/>
      <c r="AJ51" s="44"/>
    </row>
    <row r="52" spans="1:36" hidden="1">
      <c r="A52" s="44"/>
      <c r="B52" s="162" t="e">
        <f>+#REF!</f>
        <v>#REF!</v>
      </c>
      <c r="C52" s="162"/>
      <c r="D52" s="68"/>
      <c r="E52" s="68"/>
      <c r="F52" s="69"/>
      <c r="G52" s="65"/>
      <c r="H52" s="68"/>
      <c r="I52" s="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68"/>
      <c r="AG52" s="68"/>
      <c r="AH52" s="65"/>
      <c r="AI52" s="44"/>
      <c r="AJ52" s="44"/>
    </row>
    <row r="53" spans="1:36" hidden="1">
      <c r="A53" s="44"/>
      <c r="B53" s="162" t="e">
        <f>+#REF!</f>
        <v>#REF!</v>
      </c>
      <c r="C53" s="162"/>
      <c r="D53" s="68"/>
      <c r="E53" s="68"/>
      <c r="F53" s="69"/>
      <c r="G53" s="65"/>
      <c r="H53" s="68"/>
      <c r="I53" s="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68"/>
      <c r="AG53" s="68"/>
      <c r="AH53" s="65"/>
      <c r="AI53" s="44"/>
      <c r="AJ53" s="44"/>
    </row>
    <row r="54" spans="1:36" hidden="1">
      <c r="A54" s="44"/>
      <c r="B54" s="162" t="e">
        <f>+#REF!</f>
        <v>#REF!</v>
      </c>
      <c r="C54" s="162"/>
      <c r="D54" s="68"/>
      <c r="E54" s="68"/>
      <c r="F54" s="69"/>
      <c r="G54" s="65"/>
      <c r="H54" s="68"/>
      <c r="I54" s="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68"/>
      <c r="AG54" s="68"/>
      <c r="AH54" s="65"/>
      <c r="AI54" s="44"/>
      <c r="AJ54" s="44"/>
    </row>
    <row r="55" spans="1:36" hidden="1">
      <c r="A55" s="44"/>
      <c r="B55" s="162" t="e">
        <f>+#REF!</f>
        <v>#REF!</v>
      </c>
      <c r="C55" s="162"/>
      <c r="D55" s="68"/>
      <c r="E55" s="68"/>
      <c r="F55" s="69"/>
      <c r="G55" s="65"/>
      <c r="H55" s="68"/>
      <c r="I55" s="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68"/>
      <c r="AG55" s="68"/>
      <c r="AH55" s="65"/>
      <c r="AI55" s="44"/>
      <c r="AJ55" s="44"/>
    </row>
    <row r="56" spans="1:36" hidden="1">
      <c r="A56" s="44"/>
      <c r="B56" s="162" t="e">
        <f>+#REF!</f>
        <v>#REF!</v>
      </c>
      <c r="C56" s="162"/>
      <c r="D56" s="68"/>
      <c r="E56" s="68"/>
      <c r="F56" s="69"/>
      <c r="G56" s="65"/>
      <c r="H56" s="68"/>
      <c r="I56" s="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68"/>
      <c r="AG56" s="68"/>
      <c r="AH56" s="65"/>
      <c r="AI56" s="44"/>
      <c r="AJ56" s="44"/>
    </row>
    <row r="57" spans="1:36" hidden="1">
      <c r="A57" s="44"/>
      <c r="B57" s="162" t="e">
        <f>+#REF!</f>
        <v>#REF!</v>
      </c>
      <c r="C57" s="162"/>
      <c r="D57" s="68"/>
      <c r="E57" s="68"/>
      <c r="F57" s="69"/>
      <c r="G57" s="65"/>
      <c r="H57" s="68"/>
      <c r="I57" s="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68"/>
      <c r="AG57" s="68"/>
      <c r="AH57" s="65"/>
      <c r="AI57" s="44"/>
      <c r="AJ57" s="44"/>
    </row>
    <row r="58" spans="1:36" hidden="1">
      <c r="A58" s="44"/>
      <c r="B58" s="162" t="e">
        <f>+#REF!</f>
        <v>#REF!</v>
      </c>
      <c r="C58" s="162"/>
      <c r="D58" s="68"/>
      <c r="E58" s="68"/>
      <c r="F58" s="69"/>
      <c r="G58" s="65"/>
      <c r="H58" s="68"/>
      <c r="I58" s="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68"/>
      <c r="AG58" s="68"/>
      <c r="AH58" s="65"/>
      <c r="AI58" s="44"/>
      <c r="AJ58" s="44"/>
    </row>
    <row r="59" spans="1:36" hidden="1">
      <c r="A59" s="44"/>
      <c r="B59" s="162" t="e">
        <f>+#REF!</f>
        <v>#REF!</v>
      </c>
      <c r="C59" s="162"/>
      <c r="D59" s="68"/>
      <c r="E59" s="68"/>
      <c r="F59" s="69"/>
      <c r="G59" s="65"/>
      <c r="H59" s="68"/>
      <c r="I59" s="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68"/>
      <c r="AG59" s="68"/>
      <c r="AH59" s="65"/>
      <c r="AI59" s="44"/>
      <c r="AJ59" s="44"/>
    </row>
    <row r="60" spans="1:36" hidden="1">
      <c r="A60" s="44"/>
      <c r="B60" s="162" t="e">
        <f>+#REF!</f>
        <v>#REF!</v>
      </c>
      <c r="C60" s="162"/>
      <c r="D60" s="68"/>
      <c r="E60" s="68"/>
      <c r="F60" s="69"/>
      <c r="G60" s="65"/>
      <c r="H60" s="68"/>
      <c r="I60" s="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68"/>
      <c r="AG60" s="68"/>
      <c r="AH60" s="65"/>
      <c r="AI60" s="44"/>
      <c r="AJ60" s="44"/>
    </row>
    <row r="61" spans="1:36" hidden="1">
      <c r="A61" s="44"/>
      <c r="B61" s="162" t="e">
        <f>+#REF!</f>
        <v>#REF!</v>
      </c>
      <c r="C61" s="162"/>
      <c r="D61" s="68"/>
      <c r="E61" s="68"/>
      <c r="F61" s="69"/>
      <c r="G61" s="65"/>
      <c r="H61" s="68"/>
      <c r="I61" s="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68"/>
      <c r="AG61" s="68"/>
      <c r="AH61" s="65"/>
      <c r="AI61" s="44"/>
      <c r="AJ61" s="44"/>
    </row>
    <row r="62" spans="1:36" hidden="1">
      <c r="A62" s="44"/>
      <c r="B62" s="162" t="e">
        <f>+#REF!</f>
        <v>#REF!</v>
      </c>
      <c r="C62" s="162"/>
      <c r="D62" s="68"/>
      <c r="E62" s="68"/>
      <c r="F62" s="69"/>
      <c r="G62" s="65"/>
      <c r="H62" s="68"/>
      <c r="I62" s="168">
        <f>+'[4]retiros at2021 '!J17</f>
        <v>0</v>
      </c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68"/>
      <c r="AG62" s="68"/>
      <c r="AH62" s="65"/>
      <c r="AI62" s="44"/>
      <c r="AJ62" s="44"/>
    </row>
    <row r="63" spans="1:36" hidden="1">
      <c r="A63" s="44"/>
      <c r="B63" s="162" t="e">
        <f>+#REF!</f>
        <v>#REF!</v>
      </c>
      <c r="C63" s="162"/>
      <c r="D63" s="68"/>
      <c r="E63" s="68"/>
      <c r="F63" s="69"/>
      <c r="G63" s="65"/>
      <c r="H63" s="68"/>
      <c r="I63" s="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68"/>
      <c r="AG63" s="68"/>
      <c r="AH63" s="65"/>
      <c r="AI63" s="44"/>
      <c r="AJ63" s="44"/>
    </row>
    <row r="64" spans="1:36" hidden="1">
      <c r="A64" s="44"/>
      <c r="B64" s="162" t="e">
        <f>+#REF!</f>
        <v>#REF!</v>
      </c>
      <c r="C64" s="162"/>
      <c r="D64" s="68"/>
      <c r="E64" s="68"/>
      <c r="F64" s="69"/>
      <c r="G64" s="65"/>
      <c r="H64" s="68"/>
      <c r="I64" s="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68"/>
      <c r="AG64" s="68"/>
      <c r="AH64" s="65"/>
      <c r="AI64" s="44"/>
      <c r="AJ64" s="44"/>
    </row>
    <row r="65" spans="1:36" hidden="1">
      <c r="A65" s="44"/>
      <c r="B65" s="162" t="e">
        <f>+#REF!</f>
        <v>#REF!</v>
      </c>
      <c r="C65" s="162"/>
      <c r="D65" s="68"/>
      <c r="E65" s="68"/>
      <c r="F65" s="69"/>
      <c r="G65" s="65"/>
      <c r="H65" s="68"/>
      <c r="I65" s="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68"/>
      <c r="AG65" s="68"/>
      <c r="AH65" s="65"/>
      <c r="AI65" s="44"/>
      <c r="AJ65" s="44"/>
    </row>
    <row r="66" spans="1:36" hidden="1">
      <c r="A66" s="44"/>
      <c r="B66" s="162" t="e">
        <f>+#REF!</f>
        <v>#REF!</v>
      </c>
      <c r="C66" s="162"/>
      <c r="D66" s="68"/>
      <c r="E66" s="68"/>
      <c r="F66" s="69"/>
      <c r="G66" s="65"/>
      <c r="H66" s="68"/>
      <c r="I66" s="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68"/>
      <c r="AG66" s="68"/>
      <c r="AH66" s="65"/>
      <c r="AI66" s="44"/>
      <c r="AJ66" s="44"/>
    </row>
    <row r="67" spans="1:36" hidden="1">
      <c r="A67" s="44"/>
      <c r="B67" s="162" t="e">
        <f>+#REF!</f>
        <v>#REF!</v>
      </c>
      <c r="C67" s="162"/>
      <c r="D67" s="68"/>
      <c r="E67" s="68"/>
      <c r="F67" s="69"/>
      <c r="G67" s="65"/>
      <c r="H67" s="68"/>
      <c r="I67" s="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68"/>
      <c r="AG67" s="68"/>
      <c r="AH67" s="65"/>
      <c r="AI67" s="44"/>
      <c r="AJ67" s="44"/>
    </row>
    <row r="68" spans="1:36" hidden="1">
      <c r="A68" s="44"/>
      <c r="B68" s="162"/>
      <c r="C68" s="162"/>
      <c r="D68" s="68"/>
      <c r="E68" s="68"/>
      <c r="F68" s="69"/>
      <c r="G68" s="65"/>
      <c r="H68" s="68"/>
      <c r="I68" s="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68"/>
      <c r="AG68" s="68"/>
      <c r="AH68" s="65"/>
      <c r="AI68" s="44"/>
      <c r="AJ68" s="44"/>
    </row>
    <row r="69" spans="1:36" hidden="1">
      <c r="A69" s="44"/>
      <c r="B69" s="162"/>
      <c r="C69" s="162"/>
      <c r="D69" s="68"/>
      <c r="E69" s="68"/>
      <c r="F69" s="69"/>
      <c r="G69" s="65"/>
      <c r="H69" s="68"/>
      <c r="I69" s="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68"/>
      <c r="AG69" s="68"/>
      <c r="AH69" s="65"/>
      <c r="AI69" s="44"/>
      <c r="AJ69" s="44"/>
    </row>
    <row r="70" spans="1:36" hidden="1">
      <c r="A70" s="44"/>
      <c r="B70" s="162"/>
      <c r="C70" s="162"/>
      <c r="D70" s="68"/>
      <c r="E70" s="68"/>
      <c r="F70" s="69"/>
      <c r="G70" s="65"/>
      <c r="H70" s="68"/>
      <c r="I70" s="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68"/>
      <c r="AG70" s="68"/>
      <c r="AH70" s="65"/>
      <c r="AI70" s="44"/>
      <c r="AJ70" s="44"/>
    </row>
    <row r="71" spans="1:36" hidden="1">
      <c r="A71" s="44"/>
      <c r="B71" s="162"/>
      <c r="C71" s="162"/>
      <c r="D71" s="68"/>
      <c r="E71" s="68"/>
      <c r="F71" s="69"/>
      <c r="G71" s="65"/>
      <c r="H71" s="68"/>
      <c r="I71" s="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68"/>
      <c r="AG71" s="68"/>
      <c r="AH71" s="65"/>
      <c r="AI71" s="44"/>
      <c r="AJ71" s="44"/>
    </row>
    <row r="72" spans="1:36" hidden="1">
      <c r="A72" s="44"/>
      <c r="B72" s="162"/>
      <c r="C72" s="162"/>
      <c r="D72" s="68"/>
      <c r="E72" s="68"/>
      <c r="F72" s="69"/>
      <c r="G72" s="65"/>
      <c r="H72" s="68"/>
      <c r="I72" s="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68"/>
      <c r="AG72" s="68"/>
      <c r="AH72" s="65"/>
      <c r="AI72" s="44"/>
      <c r="AJ72" s="44"/>
    </row>
    <row r="73" spans="1:36" hidden="1">
      <c r="A73" s="44"/>
      <c r="B73" s="162"/>
      <c r="C73" s="162"/>
      <c r="D73" s="68"/>
      <c r="E73" s="68"/>
      <c r="F73" s="69"/>
      <c r="G73" s="65"/>
      <c r="H73" s="68"/>
      <c r="I73" s="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68"/>
      <c r="AG73" s="68"/>
      <c r="AH73" s="65"/>
      <c r="AI73" s="44"/>
      <c r="AJ73" s="44"/>
    </row>
    <row r="74" spans="1:36" hidden="1">
      <c r="A74" s="44"/>
      <c r="B74" s="162"/>
      <c r="C74" s="162"/>
      <c r="D74" s="68"/>
      <c r="E74" s="68"/>
      <c r="F74" s="69"/>
      <c r="G74" s="65"/>
      <c r="H74" s="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68"/>
      <c r="AG74" s="68"/>
      <c r="AH74" s="65"/>
      <c r="AI74" s="44"/>
      <c r="AJ74" s="44"/>
    </row>
    <row r="75" spans="1:36" hidden="1">
      <c r="A75" s="44"/>
      <c r="B75" s="162"/>
      <c r="C75" s="162"/>
      <c r="D75" s="68"/>
      <c r="E75" s="68"/>
      <c r="F75" s="69"/>
      <c r="G75" s="65"/>
      <c r="H75" s="68"/>
      <c r="I75" s="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68"/>
      <c r="AG75" s="68"/>
      <c r="AH75" s="65"/>
      <c r="AI75" s="44"/>
      <c r="AJ75" s="44"/>
    </row>
    <row r="76" spans="1:36" hidden="1">
      <c r="A76" s="44"/>
      <c r="B76" s="162"/>
      <c r="C76" s="162"/>
      <c r="D76" s="68"/>
      <c r="E76" s="68"/>
      <c r="F76" s="69"/>
      <c r="G76" s="65"/>
      <c r="H76" s="68"/>
      <c r="I76" s="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68"/>
      <c r="AG76" s="68"/>
      <c r="AH76" s="65"/>
      <c r="AI76" s="44"/>
      <c r="AJ76" s="44"/>
    </row>
    <row r="77" spans="1:36" hidden="1">
      <c r="A77" s="44"/>
      <c r="B77" s="162"/>
      <c r="C77" s="162"/>
      <c r="D77" s="68"/>
      <c r="E77" s="68"/>
      <c r="F77" s="69"/>
      <c r="G77" s="65"/>
      <c r="H77" s="68"/>
      <c r="I77" s="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68"/>
      <c r="AG77" s="68"/>
      <c r="AH77" s="65"/>
      <c r="AI77" s="44"/>
      <c r="AJ77" s="44"/>
    </row>
    <row r="78" spans="1:36" hidden="1">
      <c r="A78" s="44"/>
      <c r="B78" s="162"/>
      <c r="C78" s="162"/>
      <c r="D78" s="68"/>
      <c r="E78" s="68"/>
      <c r="F78" s="69"/>
      <c r="G78" s="65"/>
      <c r="H78" s="68"/>
      <c r="I78" s="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68"/>
      <c r="AG78" s="68"/>
      <c r="AH78" s="65"/>
      <c r="AI78" s="44"/>
      <c r="AJ78" s="44"/>
    </row>
    <row r="79" spans="1:36" hidden="1">
      <c r="A79" s="44"/>
      <c r="B79" s="162"/>
      <c r="C79" s="162"/>
      <c r="D79" s="68"/>
      <c r="E79" s="68"/>
      <c r="F79" s="69"/>
      <c r="G79" s="65"/>
      <c r="H79" s="68"/>
      <c r="I79" s="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68"/>
      <c r="AG79" s="68"/>
      <c r="AH79" s="65"/>
      <c r="AI79" s="44"/>
      <c r="AJ79" s="44"/>
    </row>
    <row r="80" spans="1:36" hidden="1">
      <c r="A80" s="44"/>
      <c r="B80" s="162"/>
      <c r="C80" s="162"/>
      <c r="D80" s="68"/>
      <c r="E80" s="68"/>
      <c r="F80" s="69"/>
      <c r="G80" s="65"/>
      <c r="H80" s="68"/>
      <c r="I80" s="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68"/>
      <c r="AG80" s="68"/>
      <c r="AH80" s="65"/>
      <c r="AI80" s="44"/>
      <c r="AJ80" s="44"/>
    </row>
    <row r="81" spans="1:36" hidden="1">
      <c r="A81" s="44"/>
      <c r="B81" s="162" t="e">
        <f>+#REF!</f>
        <v>#REF!</v>
      </c>
      <c r="C81" s="162"/>
      <c r="D81" s="68"/>
      <c r="E81" s="68"/>
      <c r="F81" s="69">
        <f>+'[4]retiros at2021 '!J31</f>
        <v>0</v>
      </c>
      <c r="G81" s="65"/>
      <c r="H81" s="68"/>
      <c r="I81" s="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>
        <f t="shared" ref="U81:U85" si="0">+F81*0.111111</f>
        <v>0</v>
      </c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68"/>
      <c r="AG81" s="68"/>
      <c r="AH81" s="65"/>
      <c r="AI81" s="44"/>
      <c r="AJ81" s="44"/>
    </row>
    <row r="82" spans="1:36" hidden="1">
      <c r="A82" s="44"/>
      <c r="B82" s="162" t="e">
        <f>+#REF!</f>
        <v>#REF!</v>
      </c>
      <c r="C82" s="162"/>
      <c r="D82" s="68"/>
      <c r="E82" s="68"/>
      <c r="F82" s="69">
        <f>+'[4]retiros at2021 '!J32</f>
        <v>0</v>
      </c>
      <c r="G82" s="65"/>
      <c r="H82" s="68"/>
      <c r="I82" s="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>
        <f t="shared" si="0"/>
        <v>0</v>
      </c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68"/>
      <c r="AG82" s="68"/>
      <c r="AH82" s="65"/>
      <c r="AI82" s="44"/>
      <c r="AJ82" s="44"/>
    </row>
    <row r="83" spans="1:36" hidden="1">
      <c r="A83" s="44"/>
      <c r="B83" s="162" t="e">
        <f>+#REF!</f>
        <v>#REF!</v>
      </c>
      <c r="C83" s="162"/>
      <c r="D83" s="68"/>
      <c r="E83" s="68"/>
      <c r="F83" s="69">
        <f>+'[4]retiros at2021 '!J33</f>
        <v>0</v>
      </c>
      <c r="G83" s="65"/>
      <c r="H83" s="68"/>
      <c r="I83" s="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>
        <f t="shared" si="0"/>
        <v>0</v>
      </c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68"/>
      <c r="AG83" s="68"/>
      <c r="AH83" s="65"/>
      <c r="AI83" s="44"/>
      <c r="AJ83" s="44"/>
    </row>
    <row r="84" spans="1:36" hidden="1">
      <c r="A84" s="44"/>
      <c r="B84" s="162" t="e">
        <f>+#REF!</f>
        <v>#REF!</v>
      </c>
      <c r="C84" s="162"/>
      <c r="D84" s="68"/>
      <c r="E84" s="68"/>
      <c r="F84" s="69">
        <f>+'[4]retiros at2021 '!J34</f>
        <v>0</v>
      </c>
      <c r="G84" s="65"/>
      <c r="H84" s="68"/>
      <c r="I84" s="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>
        <f t="shared" si="0"/>
        <v>0</v>
      </c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68"/>
      <c r="AG84" s="68"/>
      <c r="AH84" s="65"/>
      <c r="AI84" s="44"/>
      <c r="AJ84" s="44"/>
    </row>
    <row r="85" spans="1:36" hidden="1">
      <c r="A85" s="44"/>
      <c r="B85" s="162" t="e">
        <f>+#REF!</f>
        <v>#REF!</v>
      </c>
      <c r="C85" s="162"/>
      <c r="D85" s="68"/>
      <c r="E85" s="68"/>
      <c r="F85" s="69">
        <f>+'[4]retiros at2021 '!J35</f>
        <v>0</v>
      </c>
      <c r="G85" s="65"/>
      <c r="H85" s="68"/>
      <c r="I85" s="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>
        <f t="shared" si="0"/>
        <v>0</v>
      </c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68"/>
      <c r="AG85" s="68"/>
      <c r="AH85" s="65"/>
      <c r="AI85" s="44"/>
      <c r="AJ85" s="44"/>
    </row>
    <row r="86" spans="1:36">
      <c r="A86" s="44"/>
      <c r="B86" s="162">
        <v>44925</v>
      </c>
      <c r="C86" s="162"/>
      <c r="D86" s="68"/>
      <c r="E86" s="68"/>
      <c r="F86" s="69">
        <v>18000000</v>
      </c>
      <c r="G86" s="65"/>
      <c r="H86" s="65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309"/>
      <c r="T86" s="70"/>
      <c r="U86" s="168">
        <f>+F86*0.111111</f>
        <v>1999998</v>
      </c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68"/>
      <c r="AG86" s="68"/>
      <c r="AH86" s="65"/>
      <c r="AI86" s="44"/>
      <c r="AJ86" s="44"/>
    </row>
    <row r="87" spans="1:36" hidden="1">
      <c r="A87" s="44"/>
      <c r="B87" s="162" t="e">
        <f>+#REF!</f>
        <v>#REF!</v>
      </c>
      <c r="C87" s="162"/>
      <c r="D87" s="68"/>
      <c r="E87" s="68"/>
      <c r="F87" s="69"/>
      <c r="G87" s="65"/>
      <c r="H87" s="65"/>
      <c r="I87" s="65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68"/>
      <c r="AG87" s="68"/>
      <c r="AH87" s="65"/>
      <c r="AI87" s="44"/>
      <c r="AJ87" s="44"/>
    </row>
    <row r="88" spans="1:36" hidden="1">
      <c r="A88" s="44"/>
      <c r="B88" s="162" t="e">
        <f>+#REF!</f>
        <v>#REF!</v>
      </c>
      <c r="C88" s="162"/>
      <c r="D88" s="68"/>
      <c r="E88" s="68"/>
      <c r="F88" s="69"/>
      <c r="G88" s="65"/>
      <c r="H88" s="65"/>
      <c r="I88" s="65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68"/>
      <c r="AG88" s="68"/>
      <c r="AH88" s="65"/>
      <c r="AI88" s="44"/>
      <c r="AJ88" s="44"/>
    </row>
    <row r="89" spans="1:36" hidden="1">
      <c r="A89" s="44"/>
      <c r="B89" s="162" t="e">
        <f>+#REF!</f>
        <v>#REF!</v>
      </c>
      <c r="C89" s="162"/>
      <c r="D89" s="68"/>
      <c r="E89" s="68"/>
      <c r="F89" s="69"/>
      <c r="G89" s="65"/>
      <c r="H89" s="65"/>
      <c r="I89" s="65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68"/>
      <c r="AG89" s="68"/>
      <c r="AH89" s="65"/>
      <c r="AI89" s="44"/>
      <c r="AJ89" s="44"/>
    </row>
    <row r="90" spans="1:36" hidden="1">
      <c r="A90" s="44"/>
      <c r="B90" s="162" t="e">
        <f>+#REF!</f>
        <v>#REF!</v>
      </c>
      <c r="C90" s="162"/>
      <c r="D90" s="68"/>
      <c r="E90" s="68"/>
      <c r="F90" s="69"/>
      <c r="G90" s="65"/>
      <c r="H90" s="65"/>
      <c r="I90" s="65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68"/>
      <c r="AG90" s="68"/>
      <c r="AH90" s="65"/>
      <c r="AI90" s="44"/>
      <c r="AJ90" s="44"/>
    </row>
    <row r="91" spans="1:36" hidden="1">
      <c r="A91" s="44"/>
      <c r="B91" s="162" t="e">
        <f>+#REF!</f>
        <v>#REF!</v>
      </c>
      <c r="C91" s="162"/>
      <c r="D91" s="68"/>
      <c r="E91" s="68"/>
      <c r="F91" s="69"/>
      <c r="G91" s="65"/>
      <c r="H91" s="65"/>
      <c r="I91" s="65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68"/>
      <c r="AG91" s="68"/>
      <c r="AH91" s="65"/>
      <c r="AI91" s="44"/>
      <c r="AJ91" s="44"/>
    </row>
    <row r="92" spans="1:36">
      <c r="A92" s="44"/>
      <c r="B92" s="162"/>
      <c r="C92" s="71"/>
      <c r="D92" s="49"/>
      <c r="E92" s="69">
        <f t="shared" ref="E92:AG92" si="1">SUM(E20:E91)</f>
        <v>0</v>
      </c>
      <c r="F92" s="69">
        <f t="shared" si="1"/>
        <v>18000000</v>
      </c>
      <c r="G92" s="70">
        <f t="shared" si="1"/>
        <v>0</v>
      </c>
      <c r="H92" s="70">
        <f t="shared" si="1"/>
        <v>0</v>
      </c>
      <c r="I92" s="70">
        <f t="shared" si="1"/>
        <v>0</v>
      </c>
      <c r="J92" s="70">
        <f t="shared" si="1"/>
        <v>0</v>
      </c>
      <c r="K92" s="70">
        <f t="shared" si="1"/>
        <v>0</v>
      </c>
      <c r="L92" s="70">
        <f t="shared" si="1"/>
        <v>0</v>
      </c>
      <c r="M92" s="70">
        <f t="shared" si="1"/>
        <v>0</v>
      </c>
      <c r="N92" s="70">
        <f t="shared" si="1"/>
        <v>0</v>
      </c>
      <c r="O92" s="70">
        <f t="shared" si="1"/>
        <v>0</v>
      </c>
      <c r="P92" s="70">
        <f t="shared" si="1"/>
        <v>0</v>
      </c>
      <c r="Q92" s="70">
        <f t="shared" si="1"/>
        <v>0</v>
      </c>
      <c r="R92" s="70">
        <f t="shared" si="1"/>
        <v>0</v>
      </c>
      <c r="S92" s="70">
        <f t="shared" si="1"/>
        <v>0</v>
      </c>
      <c r="T92" s="70">
        <f t="shared" si="1"/>
        <v>0</v>
      </c>
      <c r="U92" s="70">
        <f t="shared" si="1"/>
        <v>1999998</v>
      </c>
      <c r="V92" s="70">
        <f t="shared" si="1"/>
        <v>0</v>
      </c>
      <c r="W92" s="69">
        <f t="shared" si="1"/>
        <v>0</v>
      </c>
      <c r="X92" s="70">
        <f t="shared" si="1"/>
        <v>0</v>
      </c>
      <c r="Y92" s="70">
        <f t="shared" si="1"/>
        <v>0</v>
      </c>
      <c r="Z92" s="70">
        <f t="shared" si="1"/>
        <v>0</v>
      </c>
      <c r="AA92" s="70">
        <f t="shared" si="1"/>
        <v>0</v>
      </c>
      <c r="AB92" s="70">
        <f t="shared" si="1"/>
        <v>0</v>
      </c>
      <c r="AC92" s="70">
        <f t="shared" si="1"/>
        <v>0</v>
      </c>
      <c r="AD92" s="70">
        <f t="shared" si="1"/>
        <v>0</v>
      </c>
      <c r="AE92" s="70">
        <f t="shared" si="1"/>
        <v>0</v>
      </c>
      <c r="AF92" s="70">
        <f t="shared" si="1"/>
        <v>0</v>
      </c>
      <c r="AG92" s="70">
        <f t="shared" si="1"/>
        <v>0</v>
      </c>
      <c r="AH92" s="70"/>
      <c r="AI92" s="44"/>
      <c r="AJ92" s="44"/>
    </row>
    <row r="93" spans="1:36">
      <c r="A93" s="44"/>
      <c r="B93" s="51"/>
      <c r="C93" s="47"/>
      <c r="D93" s="51"/>
      <c r="E93" s="51"/>
      <c r="F93" s="51"/>
      <c r="G93" s="51"/>
      <c r="H93" s="51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>
      <c r="A94" s="44"/>
      <c r="B94" s="72" t="s">
        <v>142</v>
      </c>
      <c r="C94" s="7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44"/>
      <c r="Q94" s="7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60">
      <c r="A95" s="44"/>
      <c r="B95" s="151" t="s">
        <v>143</v>
      </c>
      <c r="C95" s="74" t="s">
        <v>144</v>
      </c>
      <c r="D95" s="75"/>
      <c r="E95" s="46"/>
      <c r="F95" s="4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>
      <c r="A96" s="44"/>
      <c r="B96" s="76"/>
      <c r="C96" s="77"/>
      <c r="D96" s="78"/>
      <c r="E96" s="46"/>
      <c r="F96" s="4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>
      <c r="A97" s="44"/>
      <c r="B97" s="76"/>
      <c r="C97" s="77"/>
      <c r="D97" s="78"/>
      <c r="E97" s="46"/>
      <c r="F97" s="4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>
      <c r="A98" s="44"/>
      <c r="B98" s="76"/>
      <c r="C98" s="77"/>
      <c r="D98" s="78"/>
      <c r="E98" s="46"/>
      <c r="F98" s="4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>
      <c r="A99" s="44"/>
      <c r="B99" s="76"/>
      <c r="C99" s="77"/>
      <c r="D99" s="78"/>
      <c r="E99" s="46"/>
      <c r="F99" s="4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>
      <c r="A100" s="44"/>
      <c r="B100" s="79"/>
      <c r="C100" s="71"/>
      <c r="D100" s="80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>
      <c r="A101" s="44"/>
      <c r="B101" s="44"/>
      <c r="C101" s="50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>
      <c r="A102" s="81"/>
      <c r="B102" s="441" t="s">
        <v>145</v>
      </c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42"/>
      <c r="AD102" s="442"/>
      <c r="AE102" s="442"/>
      <c r="AF102" s="443"/>
      <c r="AG102" s="44"/>
      <c r="AH102" s="44"/>
      <c r="AI102" s="44"/>
      <c r="AJ102" s="44"/>
    </row>
    <row r="103" spans="1:36" ht="15" customHeight="1">
      <c r="A103" s="81"/>
      <c r="B103" s="426" t="s">
        <v>88</v>
      </c>
      <c r="C103" s="438" t="s">
        <v>89</v>
      </c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40"/>
      <c r="P103" s="409" t="s">
        <v>90</v>
      </c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B103" s="410"/>
      <c r="AC103" s="410"/>
      <c r="AD103" s="411"/>
      <c r="AE103" s="420" t="s">
        <v>91</v>
      </c>
      <c r="AF103" s="420" t="s">
        <v>146</v>
      </c>
      <c r="AG103" s="44"/>
      <c r="AH103" s="44"/>
      <c r="AI103" s="44"/>
      <c r="AJ103" s="44"/>
    </row>
    <row r="104" spans="1:36" ht="45" customHeight="1">
      <c r="A104" s="81"/>
      <c r="B104" s="429"/>
      <c r="C104" s="91" t="s">
        <v>93</v>
      </c>
      <c r="D104" s="92"/>
      <c r="E104" s="92"/>
      <c r="F104" s="92"/>
      <c r="G104" s="93"/>
      <c r="H104" s="68" t="s">
        <v>94</v>
      </c>
      <c r="I104" s="68"/>
      <c r="J104" s="68"/>
      <c r="K104" s="68"/>
      <c r="L104" s="68"/>
      <c r="M104" s="68"/>
      <c r="N104" s="68"/>
      <c r="O104" s="68"/>
      <c r="P104" s="444" t="s">
        <v>95</v>
      </c>
      <c r="Q104" s="445"/>
      <c r="R104" s="445"/>
      <c r="S104" s="445"/>
      <c r="T104" s="445"/>
      <c r="U104" s="445"/>
      <c r="V104" s="445"/>
      <c r="W104" s="445"/>
      <c r="X104" s="446"/>
      <c r="Y104" s="447" t="s">
        <v>147</v>
      </c>
      <c r="Z104" s="448"/>
      <c r="AA104" s="448"/>
      <c r="AB104" s="448"/>
      <c r="AC104" s="449"/>
      <c r="AD104" s="420" t="s">
        <v>97</v>
      </c>
      <c r="AE104" s="404"/>
      <c r="AF104" s="404"/>
      <c r="AG104" s="44"/>
      <c r="AH104" s="44"/>
      <c r="AI104" s="44"/>
      <c r="AJ104" s="44"/>
    </row>
    <row r="105" spans="1:36" ht="15" customHeight="1">
      <c r="A105" s="81"/>
      <c r="B105" s="429"/>
      <c r="C105" s="94"/>
      <c r="D105" s="95"/>
      <c r="E105" s="95"/>
      <c r="F105" s="95"/>
      <c r="G105" s="67"/>
      <c r="H105" s="426" t="s">
        <v>57</v>
      </c>
      <c r="I105" s="427"/>
      <c r="J105" s="427"/>
      <c r="K105" s="427"/>
      <c r="L105" s="428"/>
      <c r="M105" s="426" t="s">
        <v>58</v>
      </c>
      <c r="N105" s="428"/>
      <c r="O105" s="420" t="s">
        <v>148</v>
      </c>
      <c r="P105" s="409" t="s">
        <v>98</v>
      </c>
      <c r="Q105" s="410"/>
      <c r="R105" s="410"/>
      <c r="S105" s="410"/>
      <c r="T105" s="410"/>
      <c r="U105" s="411"/>
      <c r="V105" s="450" t="s">
        <v>99</v>
      </c>
      <c r="W105" s="451"/>
      <c r="X105" s="454" t="s">
        <v>100</v>
      </c>
      <c r="Y105" s="438" t="s">
        <v>98</v>
      </c>
      <c r="Z105" s="440"/>
      <c r="AA105" s="438" t="s">
        <v>99</v>
      </c>
      <c r="AB105" s="440"/>
      <c r="AC105" s="420" t="s">
        <v>101</v>
      </c>
      <c r="AD105" s="404"/>
      <c r="AE105" s="404"/>
      <c r="AF105" s="404"/>
      <c r="AG105" s="44"/>
      <c r="AH105" s="44"/>
      <c r="AI105" s="44"/>
      <c r="AJ105" s="44"/>
    </row>
    <row r="106" spans="1:36" ht="15" customHeight="1">
      <c r="A106" s="81"/>
      <c r="B106" s="432"/>
      <c r="C106" s="96"/>
      <c r="D106" s="97"/>
      <c r="E106" s="97"/>
      <c r="F106" s="97"/>
      <c r="G106" s="98"/>
      <c r="H106" s="432"/>
      <c r="I106" s="433"/>
      <c r="J106" s="433"/>
      <c r="K106" s="433"/>
      <c r="L106" s="434"/>
      <c r="M106" s="432"/>
      <c r="N106" s="434"/>
      <c r="O106" s="404"/>
      <c r="P106" s="438" t="s">
        <v>102</v>
      </c>
      <c r="Q106" s="440"/>
      <c r="R106" s="438" t="s">
        <v>103</v>
      </c>
      <c r="S106" s="440"/>
      <c r="T106" s="409" t="s">
        <v>104</v>
      </c>
      <c r="U106" s="411"/>
      <c r="V106" s="409" t="s">
        <v>104</v>
      </c>
      <c r="W106" s="411"/>
      <c r="X106" s="455"/>
      <c r="Y106" s="420" t="s">
        <v>0</v>
      </c>
      <c r="Z106" s="420" t="s">
        <v>1</v>
      </c>
      <c r="AA106" s="420" t="s">
        <v>0</v>
      </c>
      <c r="AB106" s="420" t="s">
        <v>1</v>
      </c>
      <c r="AC106" s="404"/>
      <c r="AD106" s="404"/>
      <c r="AE106" s="404"/>
      <c r="AF106" s="404"/>
      <c r="AG106" s="44"/>
      <c r="AH106" s="44"/>
      <c r="AI106" s="44"/>
      <c r="AJ106" s="44"/>
    </row>
    <row r="107" spans="1:36" ht="112.5">
      <c r="A107" s="81"/>
      <c r="B107" s="306"/>
      <c r="C107" s="303" t="s">
        <v>105</v>
      </c>
      <c r="D107" s="303" t="s">
        <v>106</v>
      </c>
      <c r="E107" s="303" t="s">
        <v>107</v>
      </c>
      <c r="F107" s="303" t="s">
        <v>108</v>
      </c>
      <c r="G107" s="99"/>
      <c r="H107" s="82" t="s">
        <v>60</v>
      </c>
      <c r="I107" s="82" t="s">
        <v>61</v>
      </c>
      <c r="J107" s="83" t="s">
        <v>62</v>
      </c>
      <c r="K107" s="83" t="s">
        <v>63</v>
      </c>
      <c r="L107" s="83" t="s">
        <v>149</v>
      </c>
      <c r="M107" s="83" t="s">
        <v>65</v>
      </c>
      <c r="N107" s="84" t="s">
        <v>66</v>
      </c>
      <c r="O107" s="405"/>
      <c r="P107" s="303" t="s">
        <v>0</v>
      </c>
      <c r="Q107" s="303" t="s">
        <v>1</v>
      </c>
      <c r="R107" s="303" t="s">
        <v>0</v>
      </c>
      <c r="S107" s="303" t="s">
        <v>1</v>
      </c>
      <c r="T107" s="303" t="s">
        <v>0</v>
      </c>
      <c r="U107" s="303" t="s">
        <v>1</v>
      </c>
      <c r="V107" s="85" t="s">
        <v>0</v>
      </c>
      <c r="W107" s="85" t="s">
        <v>1</v>
      </c>
      <c r="X107" s="85"/>
      <c r="Y107" s="405"/>
      <c r="Z107" s="405"/>
      <c r="AA107" s="405"/>
      <c r="AB107" s="405"/>
      <c r="AC107" s="405"/>
      <c r="AD107" s="405"/>
      <c r="AE107" s="405"/>
      <c r="AF107" s="405"/>
      <c r="AG107" s="44"/>
      <c r="AH107" s="44"/>
      <c r="AI107" s="44"/>
      <c r="AJ107" s="44"/>
    </row>
    <row r="108" spans="1:36" s="1" customFormat="1">
      <c r="A108" s="81"/>
      <c r="B108" s="150">
        <f>+E92</f>
        <v>0</v>
      </c>
      <c r="C108" s="86">
        <f>+F92</f>
        <v>18000000</v>
      </c>
      <c r="D108" s="86">
        <f>+G92</f>
        <v>0</v>
      </c>
      <c r="E108" s="86">
        <f>+H92</f>
        <v>0</v>
      </c>
      <c r="F108" s="86">
        <f>+I92</f>
        <v>0</v>
      </c>
      <c r="G108" s="100"/>
      <c r="H108" s="90">
        <f t="shared" ref="H108:AE108" si="2">+J92</f>
        <v>0</v>
      </c>
      <c r="I108" s="90">
        <f t="shared" si="2"/>
        <v>0</v>
      </c>
      <c r="J108" s="90">
        <f t="shared" si="2"/>
        <v>0</v>
      </c>
      <c r="K108" s="90">
        <f t="shared" si="2"/>
        <v>0</v>
      </c>
      <c r="L108" s="90">
        <f t="shared" si="2"/>
        <v>0</v>
      </c>
      <c r="M108" s="90">
        <f t="shared" si="2"/>
        <v>0</v>
      </c>
      <c r="N108" s="90">
        <f t="shared" si="2"/>
        <v>0</v>
      </c>
      <c r="O108" s="90">
        <f t="shared" si="2"/>
        <v>0</v>
      </c>
      <c r="P108" s="86">
        <f t="shared" si="2"/>
        <v>0</v>
      </c>
      <c r="Q108" s="86">
        <f t="shared" si="2"/>
        <v>0</v>
      </c>
      <c r="R108" s="86">
        <f t="shared" si="2"/>
        <v>0</v>
      </c>
      <c r="S108" s="86">
        <f t="shared" si="2"/>
        <v>1999998</v>
      </c>
      <c r="T108" s="86">
        <f t="shared" si="2"/>
        <v>0</v>
      </c>
      <c r="U108" s="86">
        <f t="shared" si="2"/>
        <v>0</v>
      </c>
      <c r="V108" s="86">
        <f t="shared" si="2"/>
        <v>0</v>
      </c>
      <c r="W108" s="86">
        <f t="shared" si="2"/>
        <v>0</v>
      </c>
      <c r="X108" s="86">
        <f t="shared" si="2"/>
        <v>0</v>
      </c>
      <c r="Y108" s="86">
        <f t="shared" si="2"/>
        <v>0</v>
      </c>
      <c r="Z108" s="86">
        <f t="shared" si="2"/>
        <v>0</v>
      </c>
      <c r="AA108" s="86">
        <f t="shared" si="2"/>
        <v>0</v>
      </c>
      <c r="AB108" s="86">
        <f t="shared" si="2"/>
        <v>0</v>
      </c>
      <c r="AC108" s="86">
        <f t="shared" si="2"/>
        <v>0</v>
      </c>
      <c r="AD108" s="86">
        <f t="shared" si="2"/>
        <v>0</v>
      </c>
      <c r="AE108" s="86">
        <f t="shared" si="2"/>
        <v>0</v>
      </c>
      <c r="AF108" s="87">
        <f>SUM(C96:C100)</f>
        <v>0</v>
      </c>
      <c r="AG108" s="50"/>
      <c r="AH108" s="50"/>
      <c r="AI108" s="50"/>
      <c r="AJ108" s="50"/>
    </row>
    <row r="109" spans="1:36">
      <c r="A109" s="44"/>
      <c r="B109" s="44"/>
      <c r="C109" s="50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>
      <c r="A110" s="44"/>
      <c r="B110" s="44"/>
      <c r="C110" s="50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>
      <c r="A111" s="44"/>
      <c r="B111" s="44"/>
      <c r="C111" s="50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</sheetData>
  <mergeCells count="63"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  <mergeCell ref="V17:W17"/>
    <mergeCell ref="X17:Y17"/>
    <mergeCell ref="AA17:AA18"/>
    <mergeCell ref="AB17:AB18"/>
    <mergeCell ref="AC17:AC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X46"/>
  <sheetViews>
    <sheetView showGridLines="0" topLeftCell="C31" zoomScaleNormal="100" workbookViewId="0">
      <selection activeCell="S31" sqref="S31"/>
    </sheetView>
  </sheetViews>
  <sheetFormatPr baseColWidth="10" defaultColWidth="11.5703125" defaultRowHeight="15"/>
  <cols>
    <col min="1" max="1" width="1.85546875" style="17" customWidth="1"/>
    <col min="2" max="2" width="32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5.5703125" style="17" customWidth="1"/>
    <col min="19" max="19" width="9.140625" style="31" customWidth="1"/>
    <col min="20" max="20" width="7" style="17" customWidth="1"/>
    <col min="21" max="21" width="14.140625" style="17" bestFit="1" customWidth="1"/>
    <col min="22" max="22" width="14.28515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17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32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5.570312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32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5.570312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32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5.570312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32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5.570312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32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5.570312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32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5.570312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32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5.570312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32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5.570312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32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5.570312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32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5.570312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32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5.570312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32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5.570312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32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5.570312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32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5.570312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32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5.570312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32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5.570312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32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5.570312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32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5.570312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32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5.570312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32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5.570312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32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5.570312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32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5.570312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32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5.570312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32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5.570312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32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5.570312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32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5.570312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32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5.570312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32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5.570312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32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5.570312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32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5.570312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32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5.570312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32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5.570312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32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5.570312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32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5.570312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32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5.570312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32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5.570312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32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5.570312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32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5.570312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32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5.570312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32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5.570312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32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5.570312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32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5.570312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32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5.570312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32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5.570312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32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5.570312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32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5.570312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32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5.570312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32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5.570312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32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5.570312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32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5.570312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32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5.570312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32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5.570312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32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5.570312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32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5.570312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32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5.570312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32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5.570312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32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5.570312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32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5.570312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32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5.570312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32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5.570312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32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5.570312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32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5.570312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32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5.570312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2" ht="15.75" thickBot="1"/>
    <row r="2" spans="3:22" s="180" customFormat="1" ht="18.75">
      <c r="C2" s="461" t="s">
        <v>184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3"/>
      <c r="S2" s="35"/>
    </row>
    <row r="3" spans="3:22" s="180" customFormat="1" ht="23.45" customHeight="1" thickBot="1">
      <c r="C3" s="464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6"/>
      <c r="S3" s="35"/>
    </row>
    <row r="4" spans="3:22" ht="27" customHeight="1" thickBot="1">
      <c r="C4" s="181"/>
      <c r="D4" s="182"/>
      <c r="E4" s="182"/>
      <c r="F4" s="182"/>
      <c r="G4" s="182"/>
      <c r="H4" s="182"/>
      <c r="I4" s="182"/>
      <c r="J4" s="182"/>
      <c r="K4" s="183"/>
      <c r="L4" s="467" t="s">
        <v>185</v>
      </c>
      <c r="M4" s="468"/>
      <c r="N4" s="468"/>
      <c r="O4" s="468"/>
      <c r="P4" s="469"/>
      <c r="Q4" s="184"/>
    </row>
    <row r="5" spans="3:22" ht="27" customHeight="1">
      <c r="C5" s="470" t="s">
        <v>186</v>
      </c>
      <c r="D5" s="471"/>
      <c r="E5" s="471"/>
      <c r="F5" s="471"/>
      <c r="G5" s="471"/>
      <c r="H5" s="471"/>
      <c r="I5" s="471"/>
      <c r="J5" s="471"/>
      <c r="K5" s="40">
        <v>1400</v>
      </c>
      <c r="L5" s="472">
        <v>54687158</v>
      </c>
      <c r="M5" s="473"/>
      <c r="N5" s="473"/>
      <c r="O5" s="473"/>
      <c r="P5" s="474"/>
      <c r="Q5" s="18" t="s">
        <v>2</v>
      </c>
    </row>
    <row r="6" spans="3:22" ht="27" customHeight="1">
      <c r="C6" s="456" t="s">
        <v>187</v>
      </c>
      <c r="D6" s="457"/>
      <c r="E6" s="457"/>
      <c r="F6" s="457"/>
      <c r="G6" s="457"/>
      <c r="H6" s="457"/>
      <c r="I6" s="457"/>
      <c r="J6" s="457"/>
      <c r="K6" s="43">
        <v>1401</v>
      </c>
      <c r="L6" s="458"/>
      <c r="M6" s="459"/>
      <c r="N6" s="459"/>
      <c r="O6" s="459"/>
      <c r="P6" s="460"/>
      <c r="Q6" s="20" t="s">
        <v>2</v>
      </c>
    </row>
    <row r="7" spans="3:22" ht="27" customHeight="1">
      <c r="C7" s="185" t="s">
        <v>188</v>
      </c>
      <c r="D7" s="26"/>
      <c r="E7" s="26"/>
      <c r="F7" s="26"/>
      <c r="G7" s="26"/>
      <c r="H7" s="26"/>
      <c r="I7" s="26"/>
      <c r="J7" s="26"/>
      <c r="K7" s="43">
        <v>1402</v>
      </c>
      <c r="L7" s="458"/>
      <c r="M7" s="459"/>
      <c r="N7" s="459"/>
      <c r="O7" s="459"/>
      <c r="P7" s="460"/>
      <c r="Q7" s="20" t="s">
        <v>2</v>
      </c>
    </row>
    <row r="8" spans="3:22" ht="27" customHeight="1">
      <c r="C8" s="475" t="s">
        <v>189</v>
      </c>
      <c r="D8" s="476"/>
      <c r="E8" s="476"/>
      <c r="F8" s="476"/>
      <c r="G8" s="476"/>
      <c r="H8" s="476"/>
      <c r="I8" s="476"/>
      <c r="J8" s="476"/>
      <c r="K8" s="43">
        <v>1403</v>
      </c>
      <c r="L8" s="458"/>
      <c r="M8" s="459"/>
      <c r="N8" s="459"/>
      <c r="O8" s="459"/>
      <c r="P8" s="460"/>
      <c r="Q8" s="20" t="s">
        <v>2</v>
      </c>
    </row>
    <row r="9" spans="3:22" ht="27" customHeight="1">
      <c r="C9" s="475" t="s">
        <v>190</v>
      </c>
      <c r="D9" s="476"/>
      <c r="E9" s="476"/>
      <c r="F9" s="476"/>
      <c r="G9" s="476"/>
      <c r="H9" s="476"/>
      <c r="I9" s="476"/>
      <c r="J9" s="476"/>
      <c r="K9" s="43">
        <v>1587</v>
      </c>
      <c r="L9" s="458"/>
      <c r="M9" s="459"/>
      <c r="N9" s="459"/>
      <c r="O9" s="459"/>
      <c r="P9" s="460"/>
      <c r="Q9" s="20" t="s">
        <v>2</v>
      </c>
    </row>
    <row r="10" spans="3:22" ht="27" customHeight="1">
      <c r="C10" s="456" t="s">
        <v>8</v>
      </c>
      <c r="D10" s="457"/>
      <c r="E10" s="457"/>
      <c r="F10" s="457"/>
      <c r="G10" s="457"/>
      <c r="H10" s="457"/>
      <c r="I10" s="457"/>
      <c r="J10" s="457"/>
      <c r="K10" s="43">
        <v>1588</v>
      </c>
      <c r="L10" s="458">
        <f>18063+1200000</f>
        <v>1218063</v>
      </c>
      <c r="M10" s="459"/>
      <c r="N10" s="459"/>
      <c r="O10" s="459"/>
      <c r="P10" s="460"/>
      <c r="Q10" s="20" t="s">
        <v>2</v>
      </c>
    </row>
    <row r="11" spans="3:22" ht="54.6" customHeight="1">
      <c r="C11" s="475" t="s">
        <v>191</v>
      </c>
      <c r="D11" s="476"/>
      <c r="E11" s="476"/>
      <c r="F11" s="476"/>
      <c r="G11" s="476"/>
      <c r="H11" s="476"/>
      <c r="I11" s="476"/>
      <c r="J11" s="476"/>
      <c r="K11" s="43">
        <v>1404</v>
      </c>
      <c r="L11" s="458"/>
      <c r="M11" s="459"/>
      <c r="N11" s="459"/>
      <c r="O11" s="459"/>
      <c r="P11" s="460"/>
      <c r="Q11" s="20" t="s">
        <v>2</v>
      </c>
    </row>
    <row r="12" spans="3:22" ht="27" customHeight="1" thickBot="1">
      <c r="C12" s="477" t="s">
        <v>192</v>
      </c>
      <c r="D12" s="478"/>
      <c r="E12" s="478"/>
      <c r="F12" s="478"/>
      <c r="G12" s="478"/>
      <c r="H12" s="478"/>
      <c r="I12" s="478"/>
      <c r="J12" s="478"/>
      <c r="K12" s="41">
        <v>1405</v>
      </c>
      <c r="L12" s="479"/>
      <c r="M12" s="480"/>
      <c r="N12" s="480"/>
      <c r="O12" s="480"/>
      <c r="P12" s="481"/>
      <c r="Q12" s="186" t="s">
        <v>2</v>
      </c>
    </row>
    <row r="13" spans="3:22" ht="27" customHeight="1" thickBot="1">
      <c r="C13" s="482" t="s">
        <v>193</v>
      </c>
      <c r="D13" s="483"/>
      <c r="E13" s="483"/>
      <c r="F13" s="483"/>
      <c r="G13" s="483"/>
      <c r="H13" s="483"/>
      <c r="I13" s="483"/>
      <c r="J13" s="484"/>
      <c r="K13" s="30">
        <v>1410</v>
      </c>
      <c r="L13" s="485">
        <f>SUM(L5:P12)</f>
        <v>55905221</v>
      </c>
      <c r="M13" s="485"/>
      <c r="N13" s="485"/>
      <c r="O13" s="485"/>
      <c r="P13" s="485"/>
      <c r="Q13" s="39" t="s">
        <v>3</v>
      </c>
    </row>
    <row r="14" spans="3:22" ht="27" customHeight="1" thickBot="1">
      <c r="C14" s="486" t="s">
        <v>194</v>
      </c>
      <c r="D14" s="487"/>
      <c r="E14" s="487"/>
      <c r="F14" s="487"/>
      <c r="G14" s="487"/>
      <c r="H14" s="487"/>
      <c r="I14" s="487"/>
      <c r="J14" s="488"/>
      <c r="K14" s="166">
        <v>1406</v>
      </c>
      <c r="L14" s="473"/>
      <c r="M14" s="473"/>
      <c r="N14" s="473"/>
      <c r="O14" s="473"/>
      <c r="P14" s="473"/>
      <c r="Q14" s="187" t="s">
        <v>73</v>
      </c>
      <c r="S14" s="31" t="s">
        <v>195</v>
      </c>
      <c r="T14" s="31"/>
      <c r="U14" s="31"/>
      <c r="V14" s="31"/>
    </row>
    <row r="15" spans="3:22" ht="27" customHeight="1" thickBot="1">
      <c r="C15" s="475" t="s">
        <v>196</v>
      </c>
      <c r="D15" s="476"/>
      <c r="E15" s="476"/>
      <c r="F15" s="476"/>
      <c r="G15" s="476"/>
      <c r="H15" s="476"/>
      <c r="I15" s="476"/>
      <c r="J15" s="489"/>
      <c r="K15" s="19">
        <v>1407</v>
      </c>
      <c r="L15" s="473"/>
      <c r="M15" s="473"/>
      <c r="N15" s="473"/>
      <c r="O15" s="473"/>
      <c r="P15" s="473"/>
      <c r="Q15" s="21" t="s">
        <v>73</v>
      </c>
      <c r="S15" s="31" t="s">
        <v>195</v>
      </c>
    </row>
    <row r="16" spans="3:22" ht="27" customHeight="1" thickBot="1">
      <c r="C16" s="475" t="s">
        <v>197</v>
      </c>
      <c r="D16" s="476"/>
      <c r="E16" s="476"/>
      <c r="F16" s="476"/>
      <c r="G16" s="476"/>
      <c r="H16" s="476"/>
      <c r="I16" s="476"/>
      <c r="J16" s="489"/>
      <c r="K16" s="19">
        <v>1408</v>
      </c>
      <c r="L16" s="473"/>
      <c r="M16" s="473"/>
      <c r="N16" s="473"/>
      <c r="O16" s="473"/>
      <c r="P16" s="473"/>
      <c r="Q16" s="21" t="s">
        <v>73</v>
      </c>
      <c r="S16" s="31" t="s">
        <v>195</v>
      </c>
    </row>
    <row r="17" spans="3:17" ht="27" customHeight="1" thickBot="1">
      <c r="C17" s="475" t="s">
        <v>198</v>
      </c>
      <c r="D17" s="476"/>
      <c r="E17" s="476"/>
      <c r="F17" s="476"/>
      <c r="G17" s="476"/>
      <c r="H17" s="476"/>
      <c r="I17" s="476"/>
      <c r="J17" s="489"/>
      <c r="K17" s="19">
        <v>1409</v>
      </c>
      <c r="L17" s="473"/>
      <c r="M17" s="473"/>
      <c r="N17" s="473"/>
      <c r="O17" s="473"/>
      <c r="P17" s="473"/>
      <c r="Q17" s="21" t="s">
        <v>73</v>
      </c>
    </row>
    <row r="18" spans="3:17" ht="27" customHeight="1" thickBot="1">
      <c r="C18" s="475" t="s">
        <v>199</v>
      </c>
      <c r="D18" s="476"/>
      <c r="E18" s="476"/>
      <c r="F18" s="476"/>
      <c r="G18" s="476"/>
      <c r="H18" s="476"/>
      <c r="I18" s="476"/>
      <c r="J18" s="489"/>
      <c r="K18" s="19">
        <v>1429</v>
      </c>
      <c r="L18" s="473"/>
      <c r="M18" s="473"/>
      <c r="N18" s="473"/>
      <c r="O18" s="473"/>
      <c r="P18" s="473"/>
      <c r="Q18" s="21" t="s">
        <v>73</v>
      </c>
    </row>
    <row r="19" spans="3:17" ht="27" customHeight="1" thickBot="1">
      <c r="C19" s="475" t="s">
        <v>200</v>
      </c>
      <c r="D19" s="476"/>
      <c r="E19" s="476"/>
      <c r="F19" s="476"/>
      <c r="G19" s="476"/>
      <c r="H19" s="476"/>
      <c r="I19" s="476"/>
      <c r="J19" s="489"/>
      <c r="K19" s="19">
        <v>1411</v>
      </c>
      <c r="L19" s="473">
        <v>1294883</v>
      </c>
      <c r="M19" s="473"/>
      <c r="N19" s="473"/>
      <c r="O19" s="473"/>
      <c r="P19" s="473"/>
      <c r="Q19" s="21" t="s">
        <v>73</v>
      </c>
    </row>
    <row r="20" spans="3:17" ht="27" customHeight="1" thickBot="1">
      <c r="C20" s="475" t="s">
        <v>201</v>
      </c>
      <c r="D20" s="476"/>
      <c r="E20" s="476"/>
      <c r="F20" s="476"/>
      <c r="G20" s="476"/>
      <c r="H20" s="476"/>
      <c r="I20" s="476"/>
      <c r="J20" s="489"/>
      <c r="K20" s="19">
        <v>1412</v>
      </c>
      <c r="L20" s="473">
        <v>581895</v>
      </c>
      <c r="M20" s="473"/>
      <c r="N20" s="473"/>
      <c r="O20" s="473"/>
      <c r="P20" s="473"/>
      <c r="Q20" s="21" t="s">
        <v>73</v>
      </c>
    </row>
    <row r="21" spans="3:17" ht="27" customHeight="1" thickBot="1">
      <c r="C21" s="475" t="s">
        <v>202</v>
      </c>
      <c r="D21" s="476"/>
      <c r="E21" s="476"/>
      <c r="F21" s="476"/>
      <c r="G21" s="476"/>
      <c r="H21" s="476"/>
      <c r="I21" s="476"/>
      <c r="J21" s="489"/>
      <c r="K21" s="19">
        <v>1413</v>
      </c>
      <c r="L21" s="473"/>
      <c r="M21" s="473"/>
      <c r="N21" s="473"/>
      <c r="O21" s="473"/>
      <c r="P21" s="473"/>
      <c r="Q21" s="21" t="s">
        <v>73</v>
      </c>
    </row>
    <row r="22" spans="3:17" ht="27" customHeight="1" thickBot="1">
      <c r="C22" s="475" t="s">
        <v>203</v>
      </c>
      <c r="D22" s="476"/>
      <c r="E22" s="476"/>
      <c r="F22" s="476"/>
      <c r="G22" s="476"/>
      <c r="H22" s="476"/>
      <c r="I22" s="476"/>
      <c r="J22" s="489"/>
      <c r="K22" s="19">
        <v>1414</v>
      </c>
      <c r="L22" s="473"/>
      <c r="M22" s="473"/>
      <c r="N22" s="473"/>
      <c r="O22" s="473"/>
      <c r="P22" s="473"/>
      <c r="Q22" s="21" t="s">
        <v>73</v>
      </c>
    </row>
    <row r="23" spans="3:17" ht="27" customHeight="1" thickBot="1">
      <c r="C23" s="475" t="s">
        <v>204</v>
      </c>
      <c r="D23" s="476"/>
      <c r="E23" s="476"/>
      <c r="F23" s="476"/>
      <c r="G23" s="476"/>
      <c r="H23" s="476"/>
      <c r="I23" s="476"/>
      <c r="J23" s="489"/>
      <c r="K23" s="19">
        <v>1415</v>
      </c>
      <c r="L23" s="473">
        <v>1282968</v>
      </c>
      <c r="M23" s="473"/>
      <c r="N23" s="473"/>
      <c r="O23" s="473"/>
      <c r="P23" s="473"/>
      <c r="Q23" s="21" t="s">
        <v>73</v>
      </c>
    </row>
    <row r="24" spans="3:17" ht="27" customHeight="1" thickBot="1">
      <c r="C24" s="490" t="s">
        <v>205</v>
      </c>
      <c r="D24" s="491"/>
      <c r="E24" s="491"/>
      <c r="F24" s="491"/>
      <c r="G24" s="491"/>
      <c r="H24" s="491"/>
      <c r="I24" s="491"/>
      <c r="J24" s="492"/>
      <c r="K24" s="19">
        <v>1416</v>
      </c>
      <c r="L24" s="473"/>
      <c r="M24" s="473"/>
      <c r="N24" s="473"/>
      <c r="O24" s="473"/>
      <c r="P24" s="473"/>
      <c r="Q24" s="21" t="s">
        <v>73</v>
      </c>
    </row>
    <row r="25" spans="3:17" ht="27" customHeight="1" thickBot="1">
      <c r="C25" s="490" t="s">
        <v>206</v>
      </c>
      <c r="D25" s="491"/>
      <c r="E25" s="491"/>
      <c r="F25" s="491"/>
      <c r="G25" s="491"/>
      <c r="H25" s="491"/>
      <c r="I25" s="491"/>
      <c r="J25" s="492"/>
      <c r="K25" s="19">
        <v>1417</v>
      </c>
      <c r="L25" s="473"/>
      <c r="M25" s="473"/>
      <c r="N25" s="473"/>
      <c r="O25" s="473"/>
      <c r="P25" s="473"/>
      <c r="Q25" s="21" t="s">
        <v>73</v>
      </c>
    </row>
    <row r="26" spans="3:17" ht="27" customHeight="1" thickBot="1">
      <c r="C26" s="490" t="s">
        <v>207</v>
      </c>
      <c r="D26" s="491"/>
      <c r="E26" s="491"/>
      <c r="F26" s="491"/>
      <c r="G26" s="491"/>
      <c r="H26" s="491"/>
      <c r="I26" s="491"/>
      <c r="J26" s="492"/>
      <c r="K26" s="19">
        <v>1418</v>
      </c>
      <c r="L26" s="473"/>
      <c r="M26" s="473"/>
      <c r="N26" s="473"/>
      <c r="O26" s="473"/>
      <c r="P26" s="473"/>
      <c r="Q26" s="21" t="s">
        <v>73</v>
      </c>
    </row>
    <row r="27" spans="3:17" ht="27" customHeight="1" thickBot="1">
      <c r="C27" s="490" t="s">
        <v>208</v>
      </c>
      <c r="D27" s="491"/>
      <c r="E27" s="491"/>
      <c r="F27" s="491"/>
      <c r="G27" s="491"/>
      <c r="H27" s="491"/>
      <c r="I27" s="491"/>
      <c r="J27" s="492"/>
      <c r="K27" s="19">
        <v>1419</v>
      </c>
      <c r="L27" s="473">
        <v>41879</v>
      </c>
      <c r="M27" s="473"/>
      <c r="N27" s="473"/>
      <c r="O27" s="473"/>
      <c r="P27" s="473"/>
      <c r="Q27" s="21" t="s">
        <v>73</v>
      </c>
    </row>
    <row r="28" spans="3:17" ht="27" customHeight="1" thickBot="1">
      <c r="C28" s="490" t="s">
        <v>209</v>
      </c>
      <c r="D28" s="491"/>
      <c r="E28" s="491"/>
      <c r="F28" s="491"/>
      <c r="G28" s="491"/>
      <c r="H28" s="491"/>
      <c r="I28" s="491"/>
      <c r="J28" s="492"/>
      <c r="K28" s="19">
        <v>1420</v>
      </c>
      <c r="L28" s="473"/>
      <c r="M28" s="473"/>
      <c r="N28" s="473"/>
      <c r="O28" s="473"/>
      <c r="P28" s="473"/>
      <c r="Q28" s="21" t="s">
        <v>73</v>
      </c>
    </row>
    <row r="29" spans="3:17" ht="27" customHeight="1" thickBot="1">
      <c r="C29" s="490" t="s">
        <v>210</v>
      </c>
      <c r="D29" s="491"/>
      <c r="E29" s="491"/>
      <c r="F29" s="491"/>
      <c r="G29" s="491"/>
      <c r="H29" s="491"/>
      <c r="I29" s="491"/>
      <c r="J29" s="492"/>
      <c r="K29" s="19">
        <v>1421</v>
      </c>
      <c r="L29" s="473"/>
      <c r="M29" s="473"/>
      <c r="N29" s="473"/>
      <c r="O29" s="473"/>
      <c r="P29" s="473"/>
      <c r="Q29" s="21" t="s">
        <v>73</v>
      </c>
    </row>
    <row r="30" spans="3:17" ht="27" customHeight="1" thickBot="1">
      <c r="C30" s="490" t="s">
        <v>211</v>
      </c>
      <c r="D30" s="491"/>
      <c r="E30" s="491"/>
      <c r="F30" s="491"/>
      <c r="G30" s="491"/>
      <c r="H30" s="491"/>
      <c r="I30" s="491"/>
      <c r="J30" s="492"/>
      <c r="K30" s="19">
        <v>1422</v>
      </c>
      <c r="L30" s="473"/>
      <c r="M30" s="473"/>
      <c r="N30" s="473"/>
      <c r="O30" s="473"/>
      <c r="P30" s="473"/>
      <c r="Q30" s="21" t="s">
        <v>73</v>
      </c>
    </row>
    <row r="31" spans="3:17" ht="27" customHeight="1" thickBot="1">
      <c r="C31" s="490" t="s">
        <v>212</v>
      </c>
      <c r="D31" s="491"/>
      <c r="E31" s="491"/>
      <c r="F31" s="491"/>
      <c r="G31" s="491"/>
      <c r="H31" s="491"/>
      <c r="I31" s="491"/>
      <c r="J31" s="492"/>
      <c r="K31" s="19">
        <v>1423</v>
      </c>
      <c r="L31" s="473"/>
      <c r="M31" s="473"/>
      <c r="N31" s="473"/>
      <c r="O31" s="473"/>
      <c r="P31" s="473"/>
      <c r="Q31" s="21" t="s">
        <v>73</v>
      </c>
    </row>
    <row r="32" spans="3:17" ht="27" customHeight="1" thickBot="1">
      <c r="C32" s="490" t="s">
        <v>213</v>
      </c>
      <c r="D32" s="491"/>
      <c r="E32" s="491"/>
      <c r="F32" s="491"/>
      <c r="G32" s="491"/>
      <c r="H32" s="491"/>
      <c r="I32" s="491"/>
      <c r="J32" s="492"/>
      <c r="K32" s="19">
        <v>1424</v>
      </c>
      <c r="L32" s="473">
        <v>24761990</v>
      </c>
      <c r="M32" s="473"/>
      <c r="N32" s="473"/>
      <c r="O32" s="473"/>
      <c r="P32" s="473"/>
      <c r="Q32" s="21" t="s">
        <v>73</v>
      </c>
    </row>
    <row r="33" spans="3:24" ht="35.450000000000003" customHeight="1" thickBot="1">
      <c r="C33" s="493" t="s">
        <v>214</v>
      </c>
      <c r="D33" s="494"/>
      <c r="E33" s="494"/>
      <c r="F33" s="494"/>
      <c r="G33" s="494"/>
      <c r="H33" s="494"/>
      <c r="I33" s="494"/>
      <c r="J33" s="494"/>
      <c r="K33" s="22">
        <v>1425</v>
      </c>
      <c r="L33" s="473"/>
      <c r="M33" s="473"/>
      <c r="N33" s="473"/>
      <c r="O33" s="473"/>
      <c r="P33" s="473"/>
      <c r="Q33" s="23" t="s">
        <v>73</v>
      </c>
    </row>
    <row r="34" spans="3:24" ht="27" customHeight="1">
      <c r="C34" s="493" t="s">
        <v>215</v>
      </c>
      <c r="D34" s="494"/>
      <c r="E34" s="494"/>
      <c r="F34" s="494"/>
      <c r="G34" s="494"/>
      <c r="H34" s="494"/>
      <c r="I34" s="494"/>
      <c r="J34" s="494"/>
      <c r="K34" s="22">
        <v>1426</v>
      </c>
      <c r="L34" s="495"/>
      <c r="M34" s="495"/>
      <c r="N34" s="495"/>
      <c r="O34" s="495"/>
      <c r="P34" s="495"/>
      <c r="Q34" s="23" t="s">
        <v>73</v>
      </c>
      <c r="S34" s="31" t="s">
        <v>216</v>
      </c>
      <c r="W34" s="301"/>
      <c r="X34" s="301"/>
    </row>
    <row r="35" spans="3:24" ht="27" customHeight="1">
      <c r="C35" s="496" t="s">
        <v>217</v>
      </c>
      <c r="D35" s="497"/>
      <c r="E35" s="497"/>
      <c r="F35" s="497"/>
      <c r="G35" s="497"/>
      <c r="H35" s="497"/>
      <c r="I35" s="497"/>
      <c r="J35" s="497"/>
      <c r="K35" s="22">
        <v>1427</v>
      </c>
      <c r="L35" s="498"/>
      <c r="M35" s="498"/>
      <c r="N35" s="498"/>
      <c r="O35" s="498"/>
      <c r="P35" s="498"/>
      <c r="Q35" s="23" t="s">
        <v>73</v>
      </c>
    </row>
    <row r="36" spans="3:24" ht="27" customHeight="1" thickBot="1">
      <c r="C36" s="477" t="s">
        <v>9</v>
      </c>
      <c r="D36" s="478"/>
      <c r="E36" s="478"/>
      <c r="F36" s="478"/>
      <c r="G36" s="478"/>
      <c r="H36" s="478"/>
      <c r="I36" s="478"/>
      <c r="J36" s="478"/>
      <c r="K36" s="36">
        <v>1428</v>
      </c>
      <c r="L36" s="480"/>
      <c r="M36" s="480"/>
      <c r="N36" s="480"/>
      <c r="O36" s="480"/>
      <c r="P36" s="480"/>
      <c r="Q36" s="188" t="s">
        <v>73</v>
      </c>
    </row>
    <row r="37" spans="3:24" ht="27" customHeight="1" thickBot="1">
      <c r="C37" s="482" t="s">
        <v>218</v>
      </c>
      <c r="D37" s="483"/>
      <c r="E37" s="483"/>
      <c r="F37" s="483"/>
      <c r="G37" s="483"/>
      <c r="H37" s="483"/>
      <c r="I37" s="483"/>
      <c r="J37" s="484"/>
      <c r="K37" s="30">
        <v>1430</v>
      </c>
      <c r="L37" s="499">
        <f>SUM(L14:P33)+L35+L36+L34</f>
        <v>27963615</v>
      </c>
      <c r="M37" s="499"/>
      <c r="N37" s="499"/>
      <c r="O37" s="499"/>
      <c r="P37" s="499"/>
      <c r="Q37" s="39" t="s">
        <v>3</v>
      </c>
      <c r="U37" s="17">
        <f>55817826-L37</f>
        <v>27854211</v>
      </c>
    </row>
    <row r="38" spans="3:24" ht="40.700000000000003" customHeight="1" thickBot="1">
      <c r="C38" s="500" t="s">
        <v>219</v>
      </c>
      <c r="D38" s="501"/>
      <c r="E38" s="501"/>
      <c r="F38" s="501"/>
      <c r="G38" s="501"/>
      <c r="H38" s="501"/>
      <c r="I38" s="501"/>
      <c r="J38" s="501"/>
      <c r="K38" s="189">
        <v>1431</v>
      </c>
      <c r="L38" s="502"/>
      <c r="M38" s="502"/>
      <c r="N38" s="502"/>
      <c r="O38" s="502"/>
      <c r="P38" s="502"/>
      <c r="Q38" s="190" t="s">
        <v>2</v>
      </c>
    </row>
    <row r="39" spans="3:24" ht="56.45" customHeight="1" thickBot="1">
      <c r="C39" s="503" t="s">
        <v>220</v>
      </c>
      <c r="D39" s="504"/>
      <c r="E39" s="504"/>
      <c r="F39" s="504"/>
      <c r="G39" s="504"/>
      <c r="H39" s="504"/>
      <c r="I39" s="504"/>
      <c r="J39" s="505"/>
      <c r="K39" s="30">
        <v>1729</v>
      </c>
      <c r="L39" s="506">
        <f>+L13-L37+L38</f>
        <v>27941606</v>
      </c>
      <c r="M39" s="507"/>
      <c r="N39" s="507"/>
      <c r="O39" s="507"/>
      <c r="P39" s="508"/>
      <c r="Q39" s="39" t="s">
        <v>3</v>
      </c>
    </row>
    <row r="40" spans="3:24" ht="27" customHeight="1">
      <c r="C40" s="496" t="s">
        <v>24</v>
      </c>
      <c r="D40" s="497"/>
      <c r="E40" s="497"/>
      <c r="F40" s="497"/>
      <c r="G40" s="497"/>
      <c r="H40" s="497"/>
      <c r="I40" s="497"/>
      <c r="J40" s="509"/>
      <c r="K40" s="22">
        <v>1432</v>
      </c>
      <c r="L40" s="498">
        <f>+L39/2</f>
        <v>13970803</v>
      </c>
      <c r="M40" s="498"/>
      <c r="N40" s="498"/>
      <c r="O40" s="498"/>
      <c r="P40" s="498"/>
      <c r="Q40" s="23" t="s">
        <v>73</v>
      </c>
      <c r="S40" s="301" t="s">
        <v>366</v>
      </c>
    </row>
    <row r="41" spans="3:24" ht="27" customHeight="1" thickBot="1">
      <c r="C41" s="477" t="s">
        <v>10</v>
      </c>
      <c r="D41" s="478"/>
      <c r="E41" s="478"/>
      <c r="F41" s="478"/>
      <c r="G41" s="478"/>
      <c r="H41" s="478"/>
      <c r="I41" s="478"/>
      <c r="J41" s="510"/>
      <c r="K41" s="36">
        <v>1433</v>
      </c>
      <c r="L41" s="498"/>
      <c r="M41" s="498"/>
      <c r="N41" s="498"/>
      <c r="O41" s="498"/>
      <c r="P41" s="498"/>
      <c r="Q41" s="188" t="s">
        <v>73</v>
      </c>
    </row>
    <row r="42" spans="3:24" ht="41.45" customHeight="1" thickBot="1">
      <c r="C42" s="503" t="s">
        <v>221</v>
      </c>
      <c r="D42" s="504"/>
      <c r="E42" s="504"/>
      <c r="F42" s="504"/>
      <c r="G42" s="504"/>
      <c r="H42" s="504"/>
      <c r="I42" s="504"/>
      <c r="J42" s="504"/>
      <c r="K42" s="30">
        <v>1440</v>
      </c>
      <c r="L42" s="485">
        <f>+L39-L40-L41</f>
        <v>13970803</v>
      </c>
      <c r="M42" s="485"/>
      <c r="N42" s="485"/>
      <c r="O42" s="485"/>
      <c r="P42" s="485"/>
      <c r="Q42" s="39" t="s">
        <v>3</v>
      </c>
      <c r="V42" s="300">
        <f>+L42</f>
        <v>13970803</v>
      </c>
    </row>
    <row r="43" spans="3:24" ht="27" customHeight="1" thickBot="1">
      <c r="C43" s="511" t="s">
        <v>11</v>
      </c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3"/>
    </row>
    <row r="44" spans="3:24" ht="27" customHeight="1">
      <c r="C44" s="486" t="s">
        <v>12</v>
      </c>
      <c r="D44" s="487"/>
      <c r="E44" s="487"/>
      <c r="F44" s="487"/>
      <c r="G44" s="487"/>
      <c r="H44" s="487"/>
      <c r="I44" s="487"/>
      <c r="J44" s="488"/>
      <c r="K44" s="166">
        <v>1434</v>
      </c>
      <c r="L44" s="473"/>
      <c r="M44" s="473"/>
      <c r="N44" s="473"/>
      <c r="O44" s="473"/>
      <c r="P44" s="473"/>
      <c r="Q44" s="18" t="s">
        <v>2</v>
      </c>
    </row>
    <row r="45" spans="3:24" ht="40.700000000000003" customHeight="1" thickBot="1">
      <c r="C45" s="477" t="s">
        <v>13</v>
      </c>
      <c r="D45" s="478"/>
      <c r="E45" s="478"/>
      <c r="F45" s="478"/>
      <c r="G45" s="478"/>
      <c r="H45" s="478"/>
      <c r="I45" s="478"/>
      <c r="J45" s="478"/>
      <c r="K45" s="36">
        <v>1435</v>
      </c>
      <c r="L45" s="480"/>
      <c r="M45" s="480"/>
      <c r="N45" s="480"/>
      <c r="O45" s="480"/>
      <c r="P45" s="480"/>
      <c r="Q45" s="186" t="s">
        <v>2</v>
      </c>
    </row>
    <row r="46" spans="3:24" ht="27" customHeight="1" thickBot="1">
      <c r="C46" s="503" t="s">
        <v>14</v>
      </c>
      <c r="D46" s="504"/>
      <c r="E46" s="504"/>
      <c r="F46" s="504"/>
      <c r="G46" s="504"/>
      <c r="H46" s="504"/>
      <c r="I46" s="504"/>
      <c r="J46" s="505"/>
      <c r="K46" s="30">
        <v>1450</v>
      </c>
      <c r="L46" s="485"/>
      <c r="M46" s="485"/>
      <c r="N46" s="485"/>
      <c r="O46" s="485"/>
      <c r="P46" s="485"/>
      <c r="Q46" s="39" t="s">
        <v>3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25"/>
  <sheetViews>
    <sheetView showGridLines="0" topLeftCell="A7" zoomScaleNormal="100" workbookViewId="0">
      <selection activeCell="L24" sqref="L24:P24"/>
    </sheetView>
  </sheetViews>
  <sheetFormatPr baseColWidth="10" defaultColWidth="11.5703125" defaultRowHeight="1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91" customWidth="1"/>
    <col min="18" max="18" width="6" style="17" customWidth="1"/>
    <col min="19" max="19" width="9.140625" style="31" customWidth="1"/>
    <col min="20" max="20" width="7" style="17" customWidth="1"/>
    <col min="21" max="21" width="8.42578125" style="17" customWidth="1"/>
    <col min="22" max="22" width="17.140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6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6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6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6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6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6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6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6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6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6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6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6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6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6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6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6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6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6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6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6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6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6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6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6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6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6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6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6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6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6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6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6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6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6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6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6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6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6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6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6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6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6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6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6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6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6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6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6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6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6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6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6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6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6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6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6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6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6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6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6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6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6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6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3" ht="15.75" thickBot="1"/>
    <row r="2" spans="3:23">
      <c r="C2" s="461" t="s">
        <v>234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5"/>
    </row>
    <row r="3" spans="3:23" ht="28.7" customHeight="1" thickBot="1">
      <c r="C3" s="516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8"/>
    </row>
    <row r="4" spans="3:23" ht="27" customHeight="1">
      <c r="C4" s="192" t="s">
        <v>235</v>
      </c>
      <c r="D4" s="25"/>
      <c r="E4" s="25"/>
      <c r="F4" s="25"/>
      <c r="G4" s="25"/>
      <c r="H4" s="25"/>
      <c r="I4" s="25"/>
      <c r="J4" s="25"/>
      <c r="K4" s="166">
        <v>1445</v>
      </c>
      <c r="L4" s="473">
        <v>22879141</v>
      </c>
      <c r="M4" s="473"/>
      <c r="N4" s="473"/>
      <c r="O4" s="473"/>
      <c r="P4" s="473"/>
      <c r="Q4" s="167" t="s">
        <v>2</v>
      </c>
      <c r="S4" s="31" t="s">
        <v>225</v>
      </c>
      <c r="V4" s="31"/>
      <c r="W4" s="31"/>
    </row>
    <row r="5" spans="3:23" ht="27" customHeight="1">
      <c r="C5" s="193" t="s">
        <v>236</v>
      </c>
      <c r="D5" s="27"/>
      <c r="E5" s="27"/>
      <c r="F5" s="27"/>
      <c r="G5" s="27"/>
      <c r="H5" s="27"/>
      <c r="I5" s="27"/>
      <c r="J5" s="27"/>
      <c r="K5" s="22">
        <v>1446</v>
      </c>
      <c r="L5" s="498"/>
      <c r="M5" s="498"/>
      <c r="N5" s="498"/>
      <c r="O5" s="498"/>
      <c r="P5" s="498"/>
      <c r="Q5" s="194" t="s">
        <v>73</v>
      </c>
      <c r="S5" s="31" t="s">
        <v>225</v>
      </c>
      <c r="V5" s="31"/>
    </row>
    <row r="6" spans="3:23" ht="27" customHeight="1">
      <c r="C6" s="193" t="s">
        <v>237</v>
      </c>
      <c r="D6" s="27"/>
      <c r="E6" s="27"/>
      <c r="F6" s="27"/>
      <c r="G6" s="27"/>
      <c r="H6" s="27"/>
      <c r="I6" s="27"/>
      <c r="J6" s="27"/>
      <c r="K6" s="22">
        <v>1374</v>
      </c>
      <c r="L6" s="498"/>
      <c r="M6" s="498"/>
      <c r="N6" s="498"/>
      <c r="O6" s="498"/>
      <c r="P6" s="498"/>
      <c r="Q6" s="195" t="s">
        <v>2</v>
      </c>
      <c r="S6" s="31" t="s">
        <v>238</v>
      </c>
    </row>
    <row r="7" spans="3:23" ht="27" customHeight="1">
      <c r="C7" s="196" t="s">
        <v>239</v>
      </c>
      <c r="D7" s="197"/>
      <c r="E7" s="197"/>
      <c r="F7" s="197"/>
      <c r="G7" s="197"/>
      <c r="H7" s="197"/>
      <c r="I7" s="197"/>
      <c r="J7" s="197"/>
      <c r="K7" s="42">
        <v>1375</v>
      </c>
      <c r="L7" s="519"/>
      <c r="M7" s="519"/>
      <c r="N7" s="519"/>
      <c r="O7" s="519"/>
      <c r="P7" s="519"/>
      <c r="Q7" s="198" t="s">
        <v>2</v>
      </c>
    </row>
    <row r="8" spans="3:23" ht="27" customHeight="1">
      <c r="C8" s="520" t="s">
        <v>240</v>
      </c>
      <c r="D8" s="521"/>
      <c r="E8" s="521"/>
      <c r="F8" s="521"/>
      <c r="G8" s="521"/>
      <c r="H8" s="521"/>
      <c r="I8" s="521"/>
      <c r="J8" s="522"/>
      <c r="K8" s="22">
        <v>1376</v>
      </c>
      <c r="L8" s="523"/>
      <c r="M8" s="523"/>
      <c r="N8" s="523"/>
      <c r="O8" s="523"/>
      <c r="P8" s="523"/>
      <c r="Q8" s="199" t="s">
        <v>73</v>
      </c>
    </row>
    <row r="9" spans="3:23" ht="27" customHeight="1">
      <c r="C9" s="524" t="s">
        <v>241</v>
      </c>
      <c r="D9" s="525"/>
      <c r="E9" s="525"/>
      <c r="F9" s="525"/>
      <c r="G9" s="525"/>
      <c r="H9" s="525"/>
      <c r="I9" s="525"/>
      <c r="J9" s="526"/>
      <c r="K9" s="42">
        <v>1705</v>
      </c>
      <c r="L9" s="519">
        <f>+'R17 at2023 observada '!V42</f>
        <v>13970803</v>
      </c>
      <c r="M9" s="519"/>
      <c r="N9" s="519"/>
      <c r="O9" s="519"/>
      <c r="P9" s="519"/>
      <c r="Q9" s="198" t="s">
        <v>2</v>
      </c>
      <c r="S9" s="31" t="s">
        <v>242</v>
      </c>
      <c r="U9" s="17" t="s">
        <v>243</v>
      </c>
    </row>
    <row r="10" spans="3:23" ht="27" customHeight="1">
      <c r="C10" s="520" t="s">
        <v>14</v>
      </c>
      <c r="D10" s="521"/>
      <c r="E10" s="521"/>
      <c r="F10" s="521"/>
      <c r="G10" s="521"/>
      <c r="H10" s="521"/>
      <c r="I10" s="521"/>
      <c r="J10" s="522"/>
      <c r="K10" s="22">
        <v>1706</v>
      </c>
      <c r="L10" s="523"/>
      <c r="M10" s="523"/>
      <c r="N10" s="523"/>
      <c r="O10" s="523"/>
      <c r="P10" s="523"/>
      <c r="Q10" s="199" t="s">
        <v>73</v>
      </c>
      <c r="S10" s="31" t="s">
        <v>262</v>
      </c>
    </row>
    <row r="11" spans="3:23" ht="27" customHeight="1">
      <c r="C11" s="193" t="s">
        <v>215</v>
      </c>
      <c r="D11" s="27"/>
      <c r="E11" s="27"/>
      <c r="F11" s="27"/>
      <c r="G11" s="27"/>
      <c r="H11" s="27"/>
      <c r="I11" s="27"/>
      <c r="J11" s="27"/>
      <c r="K11" s="22">
        <v>1707</v>
      </c>
      <c r="L11" s="498"/>
      <c r="M11" s="498"/>
      <c r="N11" s="498"/>
      <c r="O11" s="498"/>
      <c r="P11" s="498"/>
      <c r="Q11" s="195" t="s">
        <v>2</v>
      </c>
      <c r="S11" s="31" t="s">
        <v>244</v>
      </c>
    </row>
    <row r="12" spans="3:23" ht="27" customHeight="1">
      <c r="C12" s="475" t="s">
        <v>17</v>
      </c>
      <c r="D12" s="476"/>
      <c r="E12" s="476"/>
      <c r="F12" s="476"/>
      <c r="G12" s="476"/>
      <c r="H12" s="476"/>
      <c r="I12" s="476"/>
      <c r="J12" s="476"/>
      <c r="K12" s="19">
        <v>1377</v>
      </c>
      <c r="L12" s="459"/>
      <c r="M12" s="459"/>
      <c r="N12" s="459"/>
      <c r="O12" s="459"/>
      <c r="P12" s="459"/>
      <c r="Q12" s="33" t="s">
        <v>2</v>
      </c>
    </row>
    <row r="13" spans="3:23" ht="27" customHeight="1">
      <c r="C13" s="490" t="s">
        <v>18</v>
      </c>
      <c r="D13" s="527"/>
      <c r="E13" s="527"/>
      <c r="F13" s="527"/>
      <c r="G13" s="527"/>
      <c r="H13" s="527"/>
      <c r="I13" s="527"/>
      <c r="J13" s="528"/>
      <c r="K13" s="19">
        <v>1378</v>
      </c>
      <c r="L13" s="459"/>
      <c r="M13" s="459"/>
      <c r="N13" s="459"/>
      <c r="O13" s="459"/>
      <c r="P13" s="459"/>
      <c r="Q13" s="32" t="s">
        <v>73</v>
      </c>
    </row>
    <row r="14" spans="3:23" ht="27" customHeight="1">
      <c r="C14" s="490" t="s">
        <v>19</v>
      </c>
      <c r="D14" s="527"/>
      <c r="E14" s="527"/>
      <c r="F14" s="527"/>
      <c r="G14" s="527"/>
      <c r="H14" s="527"/>
      <c r="I14" s="527"/>
      <c r="J14" s="528"/>
      <c r="K14" s="19">
        <v>1726</v>
      </c>
      <c r="L14" s="459"/>
      <c r="M14" s="459"/>
      <c r="N14" s="459"/>
      <c r="O14" s="459"/>
      <c r="P14" s="459"/>
      <c r="Q14" s="33" t="s">
        <v>2</v>
      </c>
    </row>
    <row r="15" spans="3:23" ht="27" customHeight="1">
      <c r="C15" s="475" t="s">
        <v>20</v>
      </c>
      <c r="D15" s="476"/>
      <c r="E15" s="476"/>
      <c r="F15" s="476"/>
      <c r="G15" s="476"/>
      <c r="H15" s="476"/>
      <c r="I15" s="476"/>
      <c r="J15" s="476"/>
      <c r="K15" s="19">
        <v>1591</v>
      </c>
      <c r="L15" s="459"/>
      <c r="M15" s="459"/>
      <c r="N15" s="459"/>
      <c r="O15" s="459"/>
      <c r="P15" s="459"/>
      <c r="Q15" s="32" t="s">
        <v>73</v>
      </c>
    </row>
    <row r="16" spans="3:23" ht="27" customHeight="1">
      <c r="C16" s="475" t="s">
        <v>245</v>
      </c>
      <c r="D16" s="476"/>
      <c r="E16" s="476"/>
      <c r="F16" s="476"/>
      <c r="G16" s="476"/>
      <c r="H16" s="476"/>
      <c r="I16" s="476"/>
      <c r="J16" s="489"/>
      <c r="K16" s="19">
        <v>1479</v>
      </c>
      <c r="L16" s="529">
        <v>18000000</v>
      </c>
      <c r="M16" s="529"/>
      <c r="N16" s="529"/>
      <c r="O16" s="529"/>
      <c r="P16" s="529"/>
      <c r="Q16" s="32" t="s">
        <v>73</v>
      </c>
    </row>
    <row r="17" spans="3:22" ht="27" customHeight="1">
      <c r="C17" s="475" t="s">
        <v>246</v>
      </c>
      <c r="D17" s="476"/>
      <c r="E17" s="476"/>
      <c r="F17" s="476"/>
      <c r="G17" s="476"/>
      <c r="H17" s="476"/>
      <c r="I17" s="476"/>
      <c r="J17" s="476"/>
      <c r="K17" s="19">
        <v>1708</v>
      </c>
      <c r="L17" s="459">
        <f>+'R17 at2023 observada '!L38:P38</f>
        <v>0</v>
      </c>
      <c r="M17" s="459"/>
      <c r="N17" s="459"/>
      <c r="O17" s="459"/>
      <c r="P17" s="459"/>
      <c r="Q17" s="32" t="s">
        <v>73</v>
      </c>
    </row>
    <row r="18" spans="3:22" ht="27" customHeight="1">
      <c r="C18" s="475" t="s">
        <v>247</v>
      </c>
      <c r="D18" s="476"/>
      <c r="E18" s="476"/>
      <c r="F18" s="476"/>
      <c r="G18" s="476"/>
      <c r="H18" s="476"/>
      <c r="I18" s="476"/>
      <c r="J18" s="476"/>
      <c r="K18" s="19">
        <v>1709</v>
      </c>
      <c r="L18" s="459"/>
      <c r="M18" s="459"/>
      <c r="N18" s="459"/>
      <c r="O18" s="459"/>
      <c r="P18" s="459"/>
      <c r="Q18" s="32" t="s">
        <v>73</v>
      </c>
    </row>
    <row r="19" spans="3:22" ht="27" customHeight="1">
      <c r="C19" s="490" t="s">
        <v>23</v>
      </c>
      <c r="D19" s="527"/>
      <c r="E19" s="527"/>
      <c r="F19" s="527"/>
      <c r="G19" s="527"/>
      <c r="H19" s="527"/>
      <c r="I19" s="527"/>
      <c r="J19" s="528"/>
      <c r="K19" s="19">
        <v>1379</v>
      </c>
      <c r="L19" s="459"/>
      <c r="M19" s="459"/>
      <c r="N19" s="459"/>
      <c r="O19" s="459"/>
      <c r="P19" s="459"/>
      <c r="Q19" s="32" t="s">
        <v>73</v>
      </c>
    </row>
    <row r="20" spans="3:22" ht="27" customHeight="1">
      <c r="C20" s="200" t="s">
        <v>24</v>
      </c>
      <c r="D20" s="26"/>
      <c r="E20" s="26"/>
      <c r="F20" s="26"/>
      <c r="G20" s="26"/>
      <c r="H20" s="26"/>
      <c r="I20" s="26"/>
      <c r="J20" s="26"/>
      <c r="K20" s="19">
        <v>1710</v>
      </c>
      <c r="L20" s="459">
        <f>+'R17 at2023 observada '!L40:P40</f>
        <v>13970803</v>
      </c>
      <c r="M20" s="459"/>
      <c r="N20" s="459"/>
      <c r="O20" s="459"/>
      <c r="P20" s="459"/>
      <c r="Q20" s="33" t="s">
        <v>2</v>
      </c>
    </row>
    <row r="21" spans="3:22" ht="27" customHeight="1">
      <c r="C21" s="490" t="s">
        <v>248</v>
      </c>
      <c r="D21" s="527"/>
      <c r="E21" s="527"/>
      <c r="F21" s="527"/>
      <c r="G21" s="527"/>
      <c r="H21" s="527"/>
      <c r="I21" s="527"/>
      <c r="J21" s="528"/>
      <c r="K21" s="19">
        <v>1711</v>
      </c>
      <c r="L21" s="459">
        <f>+'R17 at2023 observada '!L41:P41</f>
        <v>0</v>
      </c>
      <c r="M21" s="459"/>
      <c r="N21" s="459"/>
      <c r="O21" s="459"/>
      <c r="P21" s="459"/>
      <c r="Q21" s="33" t="s">
        <v>2</v>
      </c>
    </row>
    <row r="22" spans="3:22" ht="27" customHeight="1">
      <c r="C22" s="185" t="s">
        <v>25</v>
      </c>
      <c r="D22" s="26"/>
      <c r="E22" s="26"/>
      <c r="F22" s="26"/>
      <c r="G22" s="26"/>
      <c r="H22" s="26"/>
      <c r="I22" s="26"/>
      <c r="J22" s="26"/>
      <c r="K22" s="19">
        <v>1380</v>
      </c>
      <c r="L22" s="459"/>
      <c r="M22" s="459"/>
      <c r="N22" s="459"/>
      <c r="O22" s="459"/>
      <c r="P22" s="459"/>
      <c r="Q22" s="33" t="s">
        <v>2</v>
      </c>
    </row>
    <row r="23" spans="3:22" ht="27" customHeight="1" thickBot="1">
      <c r="C23" s="201" t="s">
        <v>26</v>
      </c>
      <c r="D23" s="28"/>
      <c r="E23" s="28"/>
      <c r="F23" s="28"/>
      <c r="G23" s="28"/>
      <c r="H23" s="28"/>
      <c r="I23" s="28"/>
      <c r="J23" s="28"/>
      <c r="K23" s="36">
        <v>1381</v>
      </c>
      <c r="L23" s="480"/>
      <c r="M23" s="480"/>
      <c r="N23" s="480"/>
      <c r="O23" s="480"/>
      <c r="P23" s="480"/>
      <c r="Q23" s="37" t="s">
        <v>73</v>
      </c>
    </row>
    <row r="24" spans="3:22" ht="27" customHeight="1" thickBot="1">
      <c r="C24" s="530" t="s">
        <v>223</v>
      </c>
      <c r="D24" s="531"/>
      <c r="E24" s="531"/>
      <c r="F24" s="531"/>
      <c r="G24" s="531"/>
      <c r="H24" s="531"/>
      <c r="I24" s="531"/>
      <c r="J24" s="532"/>
      <c r="K24" s="30">
        <v>1545</v>
      </c>
      <c r="L24" s="485">
        <f>+L4-L5+L6+L7-L8+L9-L10+L11+L12-L13+L14-L15-L16-L17-L18-L19+L20+L21+L22-L23</f>
        <v>32820747</v>
      </c>
      <c r="M24" s="485"/>
      <c r="N24" s="485"/>
      <c r="O24" s="485"/>
      <c r="P24" s="485"/>
      <c r="Q24" s="202" t="s">
        <v>3</v>
      </c>
      <c r="V24" s="300">
        <f>+L24</f>
        <v>32820747</v>
      </c>
    </row>
    <row r="25" spans="3:22" ht="27" customHeight="1" thickBot="1">
      <c r="C25" s="530" t="s">
        <v>226</v>
      </c>
      <c r="D25" s="531"/>
      <c r="E25" s="531"/>
      <c r="F25" s="531"/>
      <c r="G25" s="531"/>
      <c r="H25" s="531"/>
      <c r="I25" s="531"/>
      <c r="J25" s="532"/>
      <c r="K25" s="30">
        <v>1546</v>
      </c>
      <c r="L25" s="485"/>
      <c r="M25" s="485"/>
      <c r="N25" s="485"/>
      <c r="O25" s="485"/>
      <c r="P25" s="485"/>
      <c r="Q25" s="202" t="s">
        <v>3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U13"/>
  <sheetViews>
    <sheetView showGridLines="0" zoomScaleNormal="100" workbookViewId="0">
      <selection activeCell="L10" sqref="L10:P10"/>
    </sheetView>
  </sheetViews>
  <sheetFormatPr baseColWidth="10" defaultColWidth="11.5703125" defaultRowHeight="14.2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4.85546875" style="17" customWidth="1"/>
    <col min="19" max="19" width="9.140625" style="17" customWidth="1"/>
    <col min="20" max="20" width="7" style="17" customWidth="1"/>
    <col min="21" max="21" width="25.85546875" style="17" customWidth="1"/>
    <col min="22" max="22" width="9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4.8554687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4.8554687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4.8554687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4.8554687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4.8554687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4.8554687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4.8554687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4.8554687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4.8554687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4.8554687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4.8554687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4.8554687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4.8554687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4.8554687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4.8554687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4.8554687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4.8554687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4.8554687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4.8554687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4.8554687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4.8554687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4.8554687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4.8554687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4.8554687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4.8554687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4.8554687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4.8554687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4.8554687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4.8554687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4.8554687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4.8554687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4.8554687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4.8554687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4.8554687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4.8554687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4.8554687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4.8554687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4.8554687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4.8554687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4.8554687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4.8554687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4.8554687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4.8554687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4.8554687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4.8554687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4.8554687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4.8554687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4.8554687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4.8554687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4.8554687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4.8554687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4.8554687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4.8554687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4.8554687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4.8554687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4.8554687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4.8554687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4.8554687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4.8554687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4.8554687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4.8554687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4.8554687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4.8554687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1" ht="15" thickBot="1"/>
    <row r="2" spans="3:21">
      <c r="C2" s="533" t="s">
        <v>222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5"/>
    </row>
    <row r="3" spans="3:21" ht="15" thickBot="1">
      <c r="C3" s="516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8"/>
    </row>
    <row r="4" spans="3:21" ht="27" customHeight="1">
      <c r="C4" s="470" t="s">
        <v>223</v>
      </c>
      <c r="D4" s="471"/>
      <c r="E4" s="471"/>
      <c r="F4" s="471"/>
      <c r="G4" s="471"/>
      <c r="H4" s="471"/>
      <c r="I4" s="471"/>
      <c r="J4" s="534"/>
      <c r="K4" s="166">
        <v>1703</v>
      </c>
      <c r="L4" s="473">
        <f>+'R19 at2023 observada'!L24:P24</f>
        <v>32820747</v>
      </c>
      <c r="M4" s="473"/>
      <c r="N4" s="473"/>
      <c r="O4" s="473"/>
      <c r="P4" s="473"/>
      <c r="Q4" s="18" t="s">
        <v>2</v>
      </c>
      <c r="S4" s="31" t="s">
        <v>224</v>
      </c>
      <c r="U4" s="31"/>
    </row>
    <row r="5" spans="3:21" ht="27" customHeight="1">
      <c r="C5" s="456" t="s">
        <v>226</v>
      </c>
      <c r="D5" s="457"/>
      <c r="E5" s="457"/>
      <c r="F5" s="457"/>
      <c r="G5" s="457"/>
      <c r="H5" s="457"/>
      <c r="I5" s="457"/>
      <c r="J5" s="535"/>
      <c r="K5" s="19">
        <v>1719</v>
      </c>
      <c r="L5" s="459">
        <f>+'R19 at2023 observada'!L25:P25</f>
        <v>0</v>
      </c>
      <c r="M5" s="459"/>
      <c r="N5" s="459"/>
      <c r="O5" s="459"/>
      <c r="P5" s="459"/>
      <c r="Q5" s="21" t="s">
        <v>73</v>
      </c>
      <c r="S5" s="31" t="s">
        <v>227</v>
      </c>
      <c r="U5" s="31"/>
    </row>
    <row r="6" spans="3:21" ht="27" customHeight="1">
      <c r="C6" s="475" t="s">
        <v>228</v>
      </c>
      <c r="D6" s="476"/>
      <c r="E6" s="476"/>
      <c r="F6" s="476"/>
      <c r="G6" s="476"/>
      <c r="H6" s="476"/>
      <c r="I6" s="476"/>
      <c r="J6" s="489"/>
      <c r="K6" s="19">
        <v>1492</v>
      </c>
      <c r="L6" s="459"/>
      <c r="M6" s="459"/>
      <c r="N6" s="459"/>
      <c r="O6" s="459"/>
      <c r="P6" s="459"/>
      <c r="Q6" s="20" t="s">
        <v>2</v>
      </c>
    </row>
    <row r="7" spans="3:21" ht="27" customHeight="1">
      <c r="C7" s="475" t="s">
        <v>229</v>
      </c>
      <c r="D7" s="536"/>
      <c r="E7" s="536"/>
      <c r="F7" s="536"/>
      <c r="G7" s="536"/>
      <c r="H7" s="536"/>
      <c r="I7" s="536"/>
      <c r="J7" s="537"/>
      <c r="K7" s="19">
        <v>1704</v>
      </c>
      <c r="L7" s="529">
        <v>18000000</v>
      </c>
      <c r="M7" s="529"/>
      <c r="N7" s="529"/>
      <c r="O7" s="529"/>
      <c r="P7" s="529"/>
      <c r="Q7" s="20" t="s">
        <v>2</v>
      </c>
    </row>
    <row r="8" spans="3:21" ht="27" customHeight="1">
      <c r="C8" s="538" t="s">
        <v>15</v>
      </c>
      <c r="D8" s="539"/>
      <c r="E8" s="539"/>
      <c r="F8" s="539"/>
      <c r="G8" s="539"/>
      <c r="H8" s="539"/>
      <c r="I8" s="539"/>
      <c r="J8" s="540"/>
      <c r="K8" s="34">
        <v>1720</v>
      </c>
      <c r="L8" s="541">
        <f>+L4-L5+L6+L7</f>
        <v>50820747</v>
      </c>
      <c r="M8" s="541"/>
      <c r="N8" s="541"/>
      <c r="O8" s="541"/>
      <c r="P8" s="541"/>
      <c r="Q8" s="24" t="s">
        <v>3</v>
      </c>
    </row>
    <row r="9" spans="3:21" ht="27" customHeight="1">
      <c r="C9" s="475" t="s">
        <v>230</v>
      </c>
      <c r="D9" s="476"/>
      <c r="E9" s="476"/>
      <c r="F9" s="476"/>
      <c r="G9" s="476"/>
      <c r="H9" s="476"/>
      <c r="I9" s="476"/>
      <c r="J9" s="489"/>
      <c r="K9" s="19">
        <v>1493</v>
      </c>
      <c r="L9" s="459">
        <v>9019068</v>
      </c>
      <c r="M9" s="459"/>
      <c r="N9" s="459"/>
      <c r="O9" s="459"/>
      <c r="P9" s="459"/>
      <c r="Q9" s="21" t="s">
        <v>73</v>
      </c>
    </row>
    <row r="10" spans="3:21" ht="27" customHeight="1">
      <c r="C10" s="475" t="s">
        <v>231</v>
      </c>
      <c r="D10" s="476"/>
      <c r="E10" s="476"/>
      <c r="F10" s="476"/>
      <c r="G10" s="476"/>
      <c r="H10" s="476"/>
      <c r="I10" s="476"/>
      <c r="J10" s="489"/>
      <c r="K10" s="19">
        <v>1494</v>
      </c>
      <c r="L10" s="459">
        <v>3000000</v>
      </c>
      <c r="M10" s="459"/>
      <c r="N10" s="459"/>
      <c r="O10" s="459"/>
      <c r="P10" s="459"/>
      <c r="Q10" s="21" t="s">
        <v>73</v>
      </c>
    </row>
    <row r="11" spans="3:21" ht="27" customHeight="1">
      <c r="C11" s="475" t="s">
        <v>16</v>
      </c>
      <c r="D11" s="476"/>
      <c r="E11" s="476"/>
      <c r="F11" s="476"/>
      <c r="G11" s="476"/>
      <c r="H11" s="476"/>
      <c r="I11" s="476"/>
      <c r="J11" s="476"/>
      <c r="K11" s="19">
        <v>1725</v>
      </c>
      <c r="L11" s="459"/>
      <c r="M11" s="459"/>
      <c r="N11" s="459"/>
      <c r="O11" s="459"/>
      <c r="P11" s="459"/>
      <c r="Q11" s="21" t="s">
        <v>73</v>
      </c>
    </row>
    <row r="12" spans="3:21" ht="27" customHeight="1" thickBot="1">
      <c r="C12" s="477" t="s">
        <v>232</v>
      </c>
      <c r="D12" s="478"/>
      <c r="E12" s="478"/>
      <c r="F12" s="478"/>
      <c r="G12" s="478"/>
      <c r="H12" s="478"/>
      <c r="I12" s="478"/>
      <c r="J12" s="478"/>
      <c r="K12" s="29">
        <v>1727</v>
      </c>
      <c r="L12" s="480"/>
      <c r="M12" s="480"/>
      <c r="N12" s="480"/>
      <c r="O12" s="480"/>
      <c r="P12" s="480"/>
      <c r="Q12" s="38" t="s">
        <v>73</v>
      </c>
    </row>
    <row r="13" spans="3:21" ht="27" customHeight="1" thickBot="1">
      <c r="C13" s="503" t="s">
        <v>233</v>
      </c>
      <c r="D13" s="504"/>
      <c r="E13" s="504"/>
      <c r="F13" s="504"/>
      <c r="G13" s="504"/>
      <c r="H13" s="504"/>
      <c r="I13" s="504"/>
      <c r="J13" s="505"/>
      <c r="K13" s="30">
        <v>1500</v>
      </c>
      <c r="L13" s="485">
        <f>+L8-L9-L10-L11-L12</f>
        <v>38801679</v>
      </c>
      <c r="M13" s="485"/>
      <c r="N13" s="485"/>
      <c r="O13" s="485"/>
      <c r="P13" s="485"/>
      <c r="Q13" s="39" t="s">
        <v>3</v>
      </c>
      <c r="U13" s="263">
        <f>+L13</f>
        <v>38801679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K48"/>
  <sheetViews>
    <sheetView topLeftCell="C7" zoomScale="80" zoomScaleNormal="80" workbookViewId="0">
      <pane ySplit="7" topLeftCell="A14" activePane="bottomLeft" state="frozen"/>
      <selection activeCell="U25" sqref="U25"/>
      <selection pane="bottomLeft" activeCell="I14" sqref="I14:V14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3" width="13.42578125" customWidth="1"/>
    <col min="14" max="14" width="12.7109375" customWidth="1"/>
    <col min="15" max="15" width="12.7109375" hidden="1" customWidth="1"/>
    <col min="16" max="17" width="11.42578125" hidden="1" customWidth="1"/>
    <col min="18" max="18" width="12.5703125" customWidth="1"/>
    <col min="19" max="22" width="11.42578125" style="89"/>
    <col min="23" max="23" width="12" bestFit="1" customWidth="1"/>
    <col min="24" max="27" width="12" hidden="1" customWidth="1"/>
    <col min="28" max="28" width="0" hidden="1" customWidth="1"/>
    <col min="29" max="29" width="12" hidden="1" customWidth="1"/>
    <col min="30" max="31" width="0" hidden="1" customWidth="1"/>
    <col min="32" max="32" width="15.42578125" hidden="1" customWidth="1"/>
    <col min="33" max="33" width="12.7109375" hidden="1" customWidth="1"/>
    <col min="34" max="34" width="17.7109375" style="5" bestFit="1" customWidth="1"/>
    <col min="35" max="35" width="12.7109375" bestFit="1" customWidth="1"/>
    <col min="36" max="36" width="12" bestFit="1" customWidth="1"/>
  </cols>
  <sheetData>
    <row r="2" spans="2:37">
      <c r="B2" s="3" t="s">
        <v>52</v>
      </c>
      <c r="C2" s="3"/>
      <c r="D2" s="3"/>
      <c r="E2" s="3"/>
      <c r="F2" s="3"/>
      <c r="G2" s="3"/>
      <c r="H2" s="3" t="s">
        <v>53</v>
      </c>
      <c r="I2" s="3"/>
      <c r="J2" s="3"/>
      <c r="K2" s="3"/>
      <c r="L2" s="3"/>
      <c r="M2" s="3"/>
      <c r="N2" s="3"/>
      <c r="O2" s="3"/>
      <c r="P2" s="4"/>
      <c r="Q2" s="4"/>
      <c r="R2" s="4"/>
      <c r="S2" s="103"/>
      <c r="T2" s="103"/>
      <c r="U2" s="103"/>
      <c r="V2" s="103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542" t="s">
        <v>54</v>
      </c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</row>
    <row r="9" spans="2:37" ht="15.75" thickBot="1">
      <c r="I9" s="4"/>
      <c r="J9" s="4"/>
      <c r="K9" s="4"/>
      <c r="L9" s="4"/>
      <c r="M9" s="4"/>
      <c r="N9" s="4"/>
      <c r="O9" s="4"/>
      <c r="S9" s="543" t="s">
        <v>158</v>
      </c>
      <c r="T9" s="544"/>
      <c r="U9" s="544"/>
      <c r="V9" s="544"/>
      <c r="W9" s="544"/>
      <c r="X9" s="544"/>
      <c r="Y9" s="544"/>
      <c r="Z9" s="544"/>
      <c r="AA9" s="544"/>
      <c r="AB9" s="545" t="s">
        <v>159</v>
      </c>
      <c r="AC9" s="546"/>
      <c r="AD9" s="546"/>
      <c r="AE9" s="546"/>
      <c r="AF9" s="547"/>
      <c r="AG9" s="548" t="s">
        <v>30</v>
      </c>
    </row>
    <row r="10" spans="2:37" ht="26.25" customHeight="1" thickBot="1">
      <c r="B10" s="551" t="s">
        <v>7</v>
      </c>
      <c r="C10" s="291"/>
      <c r="D10" s="292"/>
      <c r="E10" s="554" t="s">
        <v>55</v>
      </c>
      <c r="F10" s="554"/>
      <c r="G10" s="555"/>
      <c r="H10" s="560" t="s">
        <v>56</v>
      </c>
      <c r="I10" s="563" t="s">
        <v>27</v>
      </c>
      <c r="J10" s="563" t="s">
        <v>28</v>
      </c>
      <c r="K10" s="566" t="s">
        <v>29</v>
      </c>
      <c r="L10" s="567"/>
      <c r="M10" s="567"/>
      <c r="N10" s="567"/>
      <c r="O10" s="567"/>
      <c r="P10" s="567"/>
      <c r="Q10" s="567"/>
      <c r="R10" s="567"/>
      <c r="S10" s="585" t="s">
        <v>155</v>
      </c>
      <c r="T10" s="586"/>
      <c r="U10" s="586"/>
      <c r="V10" s="587"/>
      <c r="W10" s="543" t="s">
        <v>156</v>
      </c>
      <c r="X10" s="568"/>
      <c r="Y10" s="543" t="s">
        <v>156</v>
      </c>
      <c r="Z10" s="568"/>
      <c r="AA10" s="289" t="s">
        <v>160</v>
      </c>
      <c r="AB10" s="569" t="s">
        <v>183</v>
      </c>
      <c r="AC10" s="570"/>
      <c r="AD10" s="570"/>
      <c r="AE10" s="571"/>
      <c r="AF10" s="170" t="s">
        <v>160</v>
      </c>
      <c r="AG10" s="549"/>
    </row>
    <row r="11" spans="2:37" ht="26.25" customHeight="1" thickBot="1">
      <c r="B11" s="552"/>
      <c r="C11" s="293"/>
      <c r="D11" s="294"/>
      <c r="E11" s="556"/>
      <c r="F11" s="556"/>
      <c r="G11" s="557"/>
      <c r="H11" s="561"/>
      <c r="I11" s="564"/>
      <c r="J11" s="564"/>
      <c r="K11" s="101"/>
      <c r="L11" s="102"/>
      <c r="M11" s="102"/>
      <c r="N11" s="102"/>
      <c r="O11" s="102"/>
      <c r="P11" s="102"/>
      <c r="Q11" s="102"/>
      <c r="R11" s="169"/>
      <c r="S11" s="572" t="s">
        <v>154</v>
      </c>
      <c r="T11" s="573"/>
      <c r="U11" s="572" t="s">
        <v>181</v>
      </c>
      <c r="V11" s="573"/>
      <c r="W11" s="572" t="s">
        <v>182</v>
      </c>
      <c r="X11" s="573"/>
      <c r="Y11" s="574" t="s">
        <v>99</v>
      </c>
      <c r="Z11" s="575"/>
      <c r="AA11" s="176" t="s">
        <v>45</v>
      </c>
      <c r="AB11" s="12"/>
      <c r="AC11" s="13"/>
      <c r="AD11" s="576" t="s">
        <v>99</v>
      </c>
      <c r="AE11" s="577"/>
      <c r="AF11" s="170" t="s">
        <v>45</v>
      </c>
      <c r="AG11" s="549"/>
    </row>
    <row r="12" spans="2:37" ht="15" customHeight="1" thickBot="1">
      <c r="B12" s="552"/>
      <c r="C12" s="293"/>
      <c r="D12" s="294"/>
      <c r="E12" s="556"/>
      <c r="F12" s="556"/>
      <c r="G12" s="557"/>
      <c r="H12" s="561"/>
      <c r="I12" s="564"/>
      <c r="J12" s="564"/>
      <c r="K12" s="578" t="s">
        <v>57</v>
      </c>
      <c r="L12" s="579"/>
      <c r="M12" s="579"/>
      <c r="N12" s="579"/>
      <c r="O12" s="580"/>
      <c r="P12" s="581" t="s">
        <v>58</v>
      </c>
      <c r="Q12" s="582"/>
      <c r="R12" s="583" t="s">
        <v>59</v>
      </c>
      <c r="S12" s="178"/>
      <c r="T12" s="179"/>
      <c r="U12" s="178"/>
      <c r="V12" s="178"/>
      <c r="W12" s="104" t="s">
        <v>161</v>
      </c>
      <c r="X12" s="104">
        <v>0.111111</v>
      </c>
      <c r="Y12" s="178"/>
      <c r="Z12" s="179"/>
      <c r="AA12" s="177">
        <v>0.08</v>
      </c>
      <c r="AB12" s="175" t="s">
        <v>157</v>
      </c>
      <c r="AC12" s="264" t="e">
        <f>+AC16/AG16</f>
        <v>#DIV/0!</v>
      </c>
      <c r="AD12" s="178"/>
      <c r="AE12" s="179"/>
      <c r="AF12" s="171">
        <v>0.08</v>
      </c>
      <c r="AG12" s="549"/>
    </row>
    <row r="13" spans="2:37" s="6" customFormat="1" ht="180.75" thickBot="1">
      <c r="B13" s="553"/>
      <c r="C13" s="295"/>
      <c r="D13" s="296"/>
      <c r="E13" s="558"/>
      <c r="F13" s="558"/>
      <c r="G13" s="559"/>
      <c r="H13" s="562"/>
      <c r="I13" s="565"/>
      <c r="J13" s="565"/>
      <c r="K13" s="147" t="s">
        <v>151</v>
      </c>
      <c r="L13" s="147" t="s">
        <v>150</v>
      </c>
      <c r="M13" s="147" t="s">
        <v>152</v>
      </c>
      <c r="N13" s="147" t="s">
        <v>153</v>
      </c>
      <c r="O13" s="147" t="s">
        <v>64</v>
      </c>
      <c r="P13" s="148" t="s">
        <v>65</v>
      </c>
      <c r="Q13" s="149" t="s">
        <v>66</v>
      </c>
      <c r="R13" s="584"/>
      <c r="S13" s="174" t="s">
        <v>67</v>
      </c>
      <c r="T13" s="173" t="s">
        <v>68</v>
      </c>
      <c r="U13" s="174" t="s">
        <v>67</v>
      </c>
      <c r="V13" s="174" t="s">
        <v>68</v>
      </c>
      <c r="W13" s="174" t="s">
        <v>67</v>
      </c>
      <c r="X13" s="174" t="s">
        <v>68</v>
      </c>
      <c r="Y13" s="174" t="s">
        <v>67</v>
      </c>
      <c r="Z13" s="173" t="s">
        <v>68</v>
      </c>
      <c r="AA13" s="172" t="s">
        <v>69</v>
      </c>
      <c r="AB13" s="290" t="s">
        <v>70</v>
      </c>
      <c r="AC13" s="174" t="s">
        <v>68</v>
      </c>
      <c r="AD13" s="174" t="s">
        <v>67</v>
      </c>
      <c r="AE13" s="173" t="s">
        <v>68</v>
      </c>
      <c r="AF13" s="297" t="s">
        <v>70</v>
      </c>
      <c r="AG13" s="550"/>
      <c r="AH13" s="5"/>
    </row>
    <row r="14" spans="2:37" ht="18.75">
      <c r="B14" s="117" t="s">
        <v>264</v>
      </c>
      <c r="C14" s="117"/>
      <c r="D14" s="117"/>
      <c r="E14" s="145"/>
      <c r="F14" s="145"/>
      <c r="G14" s="145"/>
      <c r="H14" s="144">
        <f>SUM(I14:R14)</f>
        <v>21065004</v>
      </c>
      <c r="I14" s="127">
        <v>12045936</v>
      </c>
      <c r="J14" s="144"/>
      <c r="K14" s="144">
        <v>9019068</v>
      </c>
      <c r="L14" s="144"/>
      <c r="M14" s="144"/>
      <c r="N14" s="144"/>
      <c r="O14" s="146"/>
      <c r="P14" s="144"/>
      <c r="Q14" s="146"/>
      <c r="R14" s="146"/>
      <c r="S14" s="143"/>
      <c r="T14" s="143"/>
      <c r="U14" s="143"/>
      <c r="V14" s="143">
        <v>87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7"/>
      <c r="AK14" s="4"/>
    </row>
    <row r="15" spans="2:37" ht="19.5" thickBot="1">
      <c r="B15" s="114" t="s">
        <v>163</v>
      </c>
      <c r="C15" s="114"/>
      <c r="D15" s="114"/>
      <c r="E15" s="115"/>
      <c r="F15" s="116">
        <v>0</v>
      </c>
      <c r="G15" s="116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I15" s="4"/>
      <c r="AJ15" s="4"/>
    </row>
    <row r="16" spans="2:37" s="6" customFormat="1" ht="19.5" thickBot="1">
      <c r="B16" s="119" t="s">
        <v>263</v>
      </c>
      <c r="C16" s="163"/>
      <c r="D16" s="163"/>
      <c r="E16" s="120"/>
      <c r="F16" s="120"/>
      <c r="G16" s="120"/>
      <c r="H16" s="123">
        <f>+H14</f>
        <v>21065004</v>
      </c>
      <c r="I16" s="123">
        <f t="shared" ref="I16:AG16" si="0">+I14</f>
        <v>12045936</v>
      </c>
      <c r="J16" s="123">
        <f t="shared" si="0"/>
        <v>0</v>
      </c>
      <c r="K16" s="123">
        <f t="shared" si="0"/>
        <v>9019068</v>
      </c>
      <c r="L16" s="123">
        <f t="shared" si="0"/>
        <v>0</v>
      </c>
      <c r="M16" s="123">
        <f t="shared" si="0"/>
        <v>0</v>
      </c>
      <c r="N16" s="123">
        <f t="shared" si="0"/>
        <v>0</v>
      </c>
      <c r="O16" s="123">
        <f t="shared" si="0"/>
        <v>0</v>
      </c>
      <c r="P16" s="123">
        <f t="shared" si="0"/>
        <v>0</v>
      </c>
      <c r="Q16" s="123">
        <f t="shared" si="0"/>
        <v>0</v>
      </c>
      <c r="R16" s="123">
        <f t="shared" si="0"/>
        <v>0</v>
      </c>
      <c r="S16" s="123">
        <f t="shared" si="0"/>
        <v>0</v>
      </c>
      <c r="T16" s="123">
        <f t="shared" si="0"/>
        <v>0</v>
      </c>
      <c r="U16" s="123">
        <f t="shared" si="0"/>
        <v>0</v>
      </c>
      <c r="V16" s="123">
        <f t="shared" si="0"/>
        <v>87</v>
      </c>
      <c r="W16" s="123">
        <f t="shared" si="0"/>
        <v>0</v>
      </c>
      <c r="X16" s="123">
        <f t="shared" si="0"/>
        <v>0</v>
      </c>
      <c r="Y16" s="123">
        <f t="shared" si="0"/>
        <v>0</v>
      </c>
      <c r="Z16" s="123">
        <f t="shared" si="0"/>
        <v>0</v>
      </c>
      <c r="AA16" s="123">
        <f t="shared" si="0"/>
        <v>0</v>
      </c>
      <c r="AB16" s="123">
        <f t="shared" si="0"/>
        <v>0</v>
      </c>
      <c r="AC16" s="123">
        <f t="shared" si="0"/>
        <v>0</v>
      </c>
      <c r="AD16" s="123">
        <f t="shared" si="0"/>
        <v>0</v>
      </c>
      <c r="AE16" s="123">
        <f t="shared" si="0"/>
        <v>0</v>
      </c>
      <c r="AF16" s="123">
        <f t="shared" si="0"/>
        <v>0</v>
      </c>
      <c r="AG16" s="123">
        <f t="shared" si="0"/>
        <v>0</v>
      </c>
      <c r="AH16" s="10"/>
      <c r="AI16" s="8"/>
      <c r="AJ16" s="8"/>
    </row>
    <row r="17" spans="2:37" s="6" customFormat="1" ht="18.75">
      <c r="B17" s="117" t="s">
        <v>162</v>
      </c>
      <c r="C17" s="117"/>
      <c r="D17" s="117"/>
      <c r="E17" s="118"/>
      <c r="F17" s="118"/>
      <c r="G17" s="118"/>
      <c r="H17" s="125">
        <f>SUM(I17:R17)</f>
        <v>-12045936</v>
      </c>
      <c r="I17" s="126">
        <f>-I16</f>
        <v>-12045936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0"/>
      <c r="AI17" s="8"/>
      <c r="AJ17" s="8"/>
    </row>
    <row r="18" spans="2:37" s="6" customFormat="1" ht="18.75" hidden="1">
      <c r="B18" s="105" t="s">
        <v>168</v>
      </c>
      <c r="C18" s="105"/>
      <c r="D18" s="105"/>
      <c r="E18" s="16"/>
      <c r="F18" s="16"/>
      <c r="G18" s="16"/>
      <c r="H18" s="125">
        <f t="shared" ref="H18" si="1">SUM(I18:R18)</f>
        <v>0</v>
      </c>
      <c r="I18" s="127"/>
      <c r="J18" s="127">
        <f>+J16</f>
        <v>0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0"/>
      <c r="AI18" s="8"/>
      <c r="AJ18" s="8"/>
    </row>
    <row r="19" spans="2:37" s="6" customFormat="1" ht="18.75" hidden="1">
      <c r="B19" s="265" t="s">
        <v>265</v>
      </c>
      <c r="C19" s="105"/>
      <c r="D19" s="105"/>
      <c r="E19" s="130"/>
      <c r="F19" s="16"/>
      <c r="G19" s="16"/>
      <c r="H19" s="125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0"/>
      <c r="AI19" s="8"/>
      <c r="AJ19" s="8"/>
    </row>
    <row r="20" spans="2:37" s="6" customFormat="1" ht="18.75">
      <c r="B20" s="105" t="s">
        <v>167</v>
      </c>
      <c r="C20" s="105"/>
      <c r="D20" s="105"/>
      <c r="E20" s="131">
        <f>+'R18 at2023 observada'!U13</f>
        <v>38801679</v>
      </c>
      <c r="F20" s="129"/>
      <c r="G20" s="16"/>
      <c r="H20" s="125">
        <f>SUM(I20:R20)</f>
        <v>38801679</v>
      </c>
      <c r="I20" s="127">
        <f>+E20</f>
        <v>38801679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0"/>
      <c r="AI20" s="8"/>
      <c r="AJ20" s="8"/>
    </row>
    <row r="21" spans="2:37" s="6" customFormat="1" ht="18.75">
      <c r="B21" s="105" t="s">
        <v>166</v>
      </c>
      <c r="C21" s="105"/>
      <c r="D21" s="105"/>
      <c r="E21" s="131"/>
      <c r="F21" s="129"/>
      <c r="G21" s="16"/>
      <c r="H21" s="125">
        <f>SUM(I21:R21)</f>
        <v>0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0"/>
      <c r="AI21" s="8"/>
      <c r="AJ21" s="8"/>
    </row>
    <row r="22" spans="2:37" ht="18.75">
      <c r="B22" s="105" t="s">
        <v>164</v>
      </c>
      <c r="C22" s="105"/>
      <c r="D22" s="105"/>
      <c r="E22" s="131">
        <f>+'R17 at2023 observada '!V42</f>
        <v>13970803</v>
      </c>
      <c r="F22" s="109">
        <v>0.1</v>
      </c>
      <c r="G22" s="109"/>
      <c r="H22" s="121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  <c r="T22" s="128"/>
      <c r="U22" s="128"/>
      <c r="V22" s="128">
        <f>+F22*E22</f>
        <v>1397080.3</v>
      </c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I22" s="8"/>
      <c r="AJ22" s="8"/>
      <c r="AK22" s="6"/>
    </row>
    <row r="23" spans="2:37" ht="19.5" thickBot="1">
      <c r="B23" s="266" t="s">
        <v>165</v>
      </c>
      <c r="C23" s="266"/>
      <c r="D23" s="266"/>
      <c r="E23" s="267"/>
      <c r="F23" s="268"/>
      <c r="G23" s="268"/>
      <c r="H23" s="269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1"/>
      <c r="AI23" s="8"/>
      <c r="AJ23" s="8"/>
      <c r="AK23" s="6"/>
    </row>
    <row r="24" spans="2:37" ht="19.5" hidden="1" thickBot="1">
      <c r="B24" s="266" t="s">
        <v>165</v>
      </c>
      <c r="C24" s="266"/>
      <c r="D24" s="266"/>
      <c r="E24" s="135"/>
      <c r="F24" s="268"/>
      <c r="G24" s="268"/>
      <c r="H24" s="269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1"/>
      <c r="AI24" s="8"/>
      <c r="AJ24" s="8"/>
      <c r="AK24" s="6"/>
    </row>
    <row r="25" spans="2:37" ht="19.5" hidden="1" thickBot="1">
      <c r="B25" s="266" t="s">
        <v>165</v>
      </c>
      <c r="C25" s="266"/>
      <c r="D25" s="266"/>
      <c r="E25" s="135"/>
      <c r="F25" s="268"/>
      <c r="G25" s="268"/>
      <c r="H25" s="269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8"/>
      <c r="AJ25" s="8"/>
      <c r="AK25" s="6"/>
    </row>
    <row r="26" spans="2:37" s="6" customFormat="1" ht="19.5" thickBot="1">
      <c r="B26" s="119" t="s">
        <v>169</v>
      </c>
      <c r="C26" s="163"/>
      <c r="D26" s="163"/>
      <c r="E26" s="120"/>
      <c r="F26" s="120"/>
      <c r="G26" s="120"/>
      <c r="H26" s="123">
        <f>SUM(H16:H23)</f>
        <v>47820747</v>
      </c>
      <c r="I26" s="123">
        <f>SUM(I16:I23)</f>
        <v>38801679</v>
      </c>
      <c r="J26" s="123">
        <f t="shared" ref="J26:AG26" si="2">SUM(J16:J23)</f>
        <v>0</v>
      </c>
      <c r="K26" s="123">
        <f t="shared" si="2"/>
        <v>9019068</v>
      </c>
      <c r="L26" s="123">
        <f t="shared" si="2"/>
        <v>0</v>
      </c>
      <c r="M26" s="123">
        <f t="shared" si="2"/>
        <v>0</v>
      </c>
      <c r="N26" s="123">
        <f t="shared" si="2"/>
        <v>0</v>
      </c>
      <c r="O26" s="123">
        <f t="shared" si="2"/>
        <v>0</v>
      </c>
      <c r="P26" s="123">
        <f t="shared" si="2"/>
        <v>0</v>
      </c>
      <c r="Q26" s="123">
        <f t="shared" si="2"/>
        <v>0</v>
      </c>
      <c r="R26" s="123">
        <f t="shared" si="2"/>
        <v>0</v>
      </c>
      <c r="S26" s="123">
        <f t="shared" si="2"/>
        <v>0</v>
      </c>
      <c r="T26" s="123">
        <f t="shared" si="2"/>
        <v>0</v>
      </c>
      <c r="U26" s="123">
        <f t="shared" si="2"/>
        <v>0</v>
      </c>
      <c r="V26" s="123">
        <f t="shared" si="2"/>
        <v>1397167.3</v>
      </c>
      <c r="W26" s="123">
        <f t="shared" si="2"/>
        <v>0</v>
      </c>
      <c r="X26" s="123">
        <f t="shared" si="2"/>
        <v>0</v>
      </c>
      <c r="Y26" s="123">
        <f t="shared" si="2"/>
        <v>0</v>
      </c>
      <c r="Z26" s="123">
        <f t="shared" si="2"/>
        <v>0</v>
      </c>
      <c r="AA26" s="123">
        <f t="shared" si="2"/>
        <v>0</v>
      </c>
      <c r="AB26" s="123">
        <f t="shared" si="2"/>
        <v>0</v>
      </c>
      <c r="AC26" s="123">
        <f t="shared" si="2"/>
        <v>0</v>
      </c>
      <c r="AD26" s="123">
        <f t="shared" si="2"/>
        <v>0</v>
      </c>
      <c r="AE26" s="123">
        <f t="shared" si="2"/>
        <v>0</v>
      </c>
      <c r="AF26" s="123">
        <f t="shared" si="2"/>
        <v>0</v>
      </c>
      <c r="AG26" s="123">
        <f t="shared" si="2"/>
        <v>0</v>
      </c>
      <c r="AH26" s="9"/>
      <c r="AI26" s="8"/>
      <c r="AJ26" s="8"/>
    </row>
    <row r="27" spans="2:37" ht="18.75">
      <c r="B27" s="107" t="s">
        <v>170</v>
      </c>
      <c r="C27" s="107"/>
      <c r="D27" s="107"/>
      <c r="E27" s="16"/>
      <c r="F27" s="2"/>
      <c r="G27" s="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06"/>
      <c r="T27" s="106"/>
      <c r="U27" s="106"/>
      <c r="V27" s="106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I27" s="8"/>
      <c r="AJ27" s="8"/>
      <c r="AK27" s="6"/>
    </row>
    <row r="28" spans="2:37" ht="18.75">
      <c r="B28" s="105" t="s">
        <v>301</v>
      </c>
      <c r="C28" s="127">
        <v>18000000</v>
      </c>
      <c r="D28" s="105"/>
      <c r="E28" s="14"/>
      <c r="F28" s="108"/>
      <c r="G28" s="108"/>
      <c r="H28" s="125">
        <f>SUM(I28:R28)</f>
        <v>-18000000</v>
      </c>
      <c r="I28" s="14">
        <f>-C28</f>
        <v>-18000000</v>
      </c>
      <c r="J28" s="14"/>
      <c r="K28" s="14"/>
      <c r="L28" s="14"/>
      <c r="M28" s="14"/>
      <c r="N28" s="14"/>
      <c r="O28" s="14"/>
      <c r="P28" s="14"/>
      <c r="Q28" s="14"/>
      <c r="R28" s="14"/>
      <c r="S28" s="106"/>
      <c r="T28" s="106"/>
      <c r="U28" s="106"/>
      <c r="V28" s="267">
        <f>+I28*0.111111</f>
        <v>-1999998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8"/>
      <c r="AJ28" s="8"/>
      <c r="AK28" s="6"/>
    </row>
    <row r="29" spans="2:37" ht="19.5" thickBot="1">
      <c r="B29" s="105"/>
      <c r="C29" s="127"/>
      <c r="D29" s="105"/>
      <c r="E29" s="14"/>
      <c r="F29" s="108"/>
      <c r="G29" s="108"/>
      <c r="H29" s="125">
        <f>SUM(I29:R29)</f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06"/>
      <c r="T29" s="106"/>
      <c r="U29" s="106"/>
      <c r="V29" s="26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I29" s="8"/>
      <c r="AJ29" s="8"/>
      <c r="AK29" s="6"/>
    </row>
    <row r="30" spans="2:37" ht="19.5" hidden="1" thickBot="1">
      <c r="B30" s="105"/>
      <c r="C30" s="127" t="e">
        <f>+#REF!</f>
        <v>#REF!</v>
      </c>
      <c r="D30" s="105"/>
      <c r="E30" s="14"/>
      <c r="F30" s="108"/>
      <c r="G30" s="108"/>
      <c r="H30" s="125">
        <f t="shared" ref="H30:H33" si="3">SUM(I30:R30)</f>
        <v>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06"/>
      <c r="T30" s="106"/>
      <c r="U30" s="106"/>
      <c r="V30" s="267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4"/>
      <c r="AJ30" s="4"/>
    </row>
    <row r="31" spans="2:37" ht="19.5" hidden="1" thickBot="1">
      <c r="B31" s="105"/>
      <c r="C31" s="127" t="e">
        <f>+#REF!</f>
        <v>#REF!</v>
      </c>
      <c r="D31" s="105"/>
      <c r="E31" s="14"/>
      <c r="F31" s="108"/>
      <c r="G31" s="108"/>
      <c r="H31" s="125">
        <f t="shared" si="3"/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06"/>
      <c r="T31" s="106"/>
      <c r="U31" s="106"/>
      <c r="V31" s="267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4"/>
      <c r="AJ31" s="4"/>
    </row>
    <row r="32" spans="2:37" ht="19.5" hidden="1" thickBot="1">
      <c r="B32" s="105"/>
      <c r="C32" s="127" t="e">
        <f>+#REF!</f>
        <v>#REF!</v>
      </c>
      <c r="D32" s="105"/>
      <c r="E32" s="14"/>
      <c r="F32" s="108"/>
      <c r="G32" s="108"/>
      <c r="H32" s="125">
        <f t="shared" si="3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06"/>
      <c r="T32" s="106"/>
      <c r="U32" s="106"/>
      <c r="V32" s="267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9.5" hidden="1" thickBot="1">
      <c r="B33" s="105"/>
      <c r="C33" s="127" t="e">
        <f>+#REF!</f>
        <v>#REF!</v>
      </c>
      <c r="D33" s="105"/>
      <c r="E33" s="14"/>
      <c r="F33" s="108"/>
      <c r="G33" s="108"/>
      <c r="H33" s="125">
        <f t="shared" si="3"/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06"/>
      <c r="T33" s="106"/>
      <c r="U33" s="106"/>
      <c r="V33" s="267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9.5" thickBot="1">
      <c r="B34" s="139" t="s">
        <v>179</v>
      </c>
      <c r="C34" s="273"/>
      <c r="D34" s="164"/>
      <c r="E34" s="123">
        <f t="shared" ref="E34:AG34" si="4">SUM(E28:E33)</f>
        <v>0</v>
      </c>
      <c r="F34" s="123">
        <f t="shared" si="4"/>
        <v>0</v>
      </c>
      <c r="G34" s="123">
        <f t="shared" si="4"/>
        <v>0</v>
      </c>
      <c r="H34" s="123">
        <f t="shared" si="4"/>
        <v>-18000000</v>
      </c>
      <c r="I34" s="123">
        <f t="shared" si="4"/>
        <v>-18000000</v>
      </c>
      <c r="J34" s="123">
        <f t="shared" si="4"/>
        <v>0</v>
      </c>
      <c r="K34" s="123">
        <f t="shared" si="4"/>
        <v>0</v>
      </c>
      <c r="L34" s="123">
        <f t="shared" si="4"/>
        <v>0</v>
      </c>
      <c r="M34" s="123">
        <f t="shared" si="4"/>
        <v>0</v>
      </c>
      <c r="N34" s="123">
        <f t="shared" si="4"/>
        <v>0</v>
      </c>
      <c r="O34" s="123">
        <f t="shared" si="4"/>
        <v>0</v>
      </c>
      <c r="P34" s="123">
        <f t="shared" si="4"/>
        <v>0</v>
      </c>
      <c r="Q34" s="123">
        <f t="shared" si="4"/>
        <v>0</v>
      </c>
      <c r="R34" s="123">
        <f t="shared" si="4"/>
        <v>0</v>
      </c>
      <c r="S34" s="123">
        <f t="shared" si="4"/>
        <v>0</v>
      </c>
      <c r="T34" s="123">
        <f t="shared" si="4"/>
        <v>0</v>
      </c>
      <c r="U34" s="123">
        <f t="shared" si="4"/>
        <v>0</v>
      </c>
      <c r="V34" s="123">
        <f t="shared" si="4"/>
        <v>-1999998</v>
      </c>
      <c r="W34" s="123">
        <f t="shared" si="4"/>
        <v>0</v>
      </c>
      <c r="X34" s="123">
        <f t="shared" si="4"/>
        <v>0</v>
      </c>
      <c r="Y34" s="123">
        <f t="shared" si="4"/>
        <v>0</v>
      </c>
      <c r="Z34" s="123">
        <f t="shared" si="4"/>
        <v>0</v>
      </c>
      <c r="AA34" s="123">
        <f t="shared" si="4"/>
        <v>0</v>
      </c>
      <c r="AB34" s="123">
        <f t="shared" si="4"/>
        <v>0</v>
      </c>
      <c r="AC34" s="123">
        <f t="shared" si="4"/>
        <v>0</v>
      </c>
      <c r="AD34" s="123">
        <f t="shared" si="4"/>
        <v>0</v>
      </c>
      <c r="AE34" s="123">
        <f t="shared" si="4"/>
        <v>0</v>
      </c>
      <c r="AF34" s="123">
        <f t="shared" si="4"/>
        <v>0</v>
      </c>
      <c r="AG34" s="124">
        <f t="shared" si="4"/>
        <v>0</v>
      </c>
      <c r="AI34" s="4"/>
      <c r="AJ34" s="4"/>
    </row>
    <row r="35" spans="2:36" ht="19.5" thickBot="1">
      <c r="B35" s="112" t="s">
        <v>71</v>
      </c>
      <c r="C35" s="112"/>
      <c r="D35" s="112"/>
      <c r="E35" s="2"/>
      <c r="F35" s="14"/>
      <c r="G35" s="10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06"/>
      <c r="T35" s="106"/>
      <c r="U35" s="106"/>
      <c r="V35" s="106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s="6" customFormat="1" ht="19.5" hidden="1" thickBot="1">
      <c r="B36" s="113" t="s">
        <v>171</v>
      </c>
      <c r="C36" s="113"/>
      <c r="D36" s="113"/>
      <c r="E36" s="108"/>
      <c r="F36" s="14"/>
      <c r="G36" s="109"/>
      <c r="H36" s="14"/>
      <c r="I36" s="14"/>
      <c r="J36" s="108"/>
      <c r="K36" s="108"/>
      <c r="L36" s="108"/>
      <c r="M36" s="108"/>
      <c r="N36" s="108"/>
      <c r="O36" s="108"/>
      <c r="P36" s="108"/>
      <c r="Q36" s="108"/>
      <c r="R36" s="108"/>
      <c r="S36" s="111"/>
      <c r="T36" s="111"/>
      <c r="U36" s="111"/>
      <c r="V36" s="111"/>
      <c r="W36" s="108"/>
      <c r="X36" s="108"/>
      <c r="Y36" s="108"/>
      <c r="Z36" s="108"/>
      <c r="AA36" s="110"/>
      <c r="AB36" s="108"/>
      <c r="AC36" s="108"/>
      <c r="AD36" s="108"/>
      <c r="AE36" s="108"/>
      <c r="AF36" s="108"/>
      <c r="AG36" s="108"/>
      <c r="AH36" s="5"/>
      <c r="AI36" s="11"/>
      <c r="AJ36" s="8"/>
    </row>
    <row r="37" spans="2:36" s="6" customFormat="1" ht="19.5" hidden="1" thickBot="1">
      <c r="B37" s="113" t="s">
        <v>172</v>
      </c>
      <c r="C37" s="113"/>
      <c r="D37" s="113"/>
      <c r="E37" s="108"/>
      <c r="F37" s="14"/>
      <c r="G37" s="109"/>
      <c r="H37" s="14"/>
      <c r="I37" s="14"/>
      <c r="J37" s="108"/>
      <c r="K37" s="108"/>
      <c r="L37" s="108"/>
      <c r="M37" s="108"/>
      <c r="N37" s="108"/>
      <c r="O37" s="108"/>
      <c r="P37" s="108"/>
      <c r="Q37" s="108"/>
      <c r="R37" s="108"/>
      <c r="S37" s="111"/>
      <c r="T37" s="111"/>
      <c r="U37" s="111"/>
      <c r="V37" s="111"/>
      <c r="W37" s="108"/>
      <c r="X37" s="108"/>
      <c r="Y37" s="108"/>
      <c r="Z37" s="108"/>
      <c r="AA37" s="110"/>
      <c r="AB37" s="108"/>
      <c r="AC37" s="108"/>
      <c r="AD37" s="108"/>
      <c r="AE37" s="108"/>
      <c r="AF37" s="108"/>
      <c r="AG37" s="108"/>
      <c r="AH37" s="5"/>
      <c r="AI37" s="11"/>
      <c r="AJ37" s="8"/>
    </row>
    <row r="38" spans="2:36" s="6" customFormat="1" ht="19.5" hidden="1" thickBot="1">
      <c r="B38" s="113" t="s">
        <v>173</v>
      </c>
      <c r="C38" s="113"/>
      <c r="D38" s="113"/>
      <c r="E38" s="108"/>
      <c r="F38" s="14"/>
      <c r="G38" s="109"/>
      <c r="H38" s="14"/>
      <c r="I38" s="14"/>
      <c r="J38" s="108"/>
      <c r="K38" s="108"/>
      <c r="L38" s="108"/>
      <c r="M38" s="108"/>
      <c r="N38" s="108"/>
      <c r="O38" s="108"/>
      <c r="P38" s="108"/>
      <c r="Q38" s="108"/>
      <c r="R38" s="108"/>
      <c r="S38" s="111"/>
      <c r="T38" s="111"/>
      <c r="U38" s="111"/>
      <c r="V38" s="111"/>
      <c r="W38" s="108"/>
      <c r="X38" s="108"/>
      <c r="Y38" s="108"/>
      <c r="Z38" s="108"/>
      <c r="AA38" s="110"/>
      <c r="AB38" s="108"/>
      <c r="AC38" s="108"/>
      <c r="AD38" s="108"/>
      <c r="AE38" s="108"/>
      <c r="AF38" s="108"/>
      <c r="AG38" s="108"/>
      <c r="AH38" s="5"/>
      <c r="AI38" s="11"/>
      <c r="AJ38" s="8"/>
    </row>
    <row r="39" spans="2:36" s="6" customFormat="1" ht="19.5" hidden="1" thickBot="1">
      <c r="B39" s="113" t="s">
        <v>174</v>
      </c>
      <c r="C39" s="113"/>
      <c r="D39" s="113"/>
      <c r="E39" s="108"/>
      <c r="F39" s="14"/>
      <c r="G39" s="109"/>
      <c r="H39" s="14"/>
      <c r="I39" s="14"/>
      <c r="J39" s="108"/>
      <c r="K39" s="108"/>
      <c r="L39" s="108"/>
      <c r="M39" s="108"/>
      <c r="N39" s="108"/>
      <c r="O39" s="108"/>
      <c r="P39" s="108"/>
      <c r="Q39" s="108"/>
      <c r="R39" s="108"/>
      <c r="S39" s="111"/>
      <c r="T39" s="111"/>
      <c r="U39" s="111"/>
      <c r="V39" s="111"/>
      <c r="W39" s="108"/>
      <c r="X39" s="108"/>
      <c r="Y39" s="108"/>
      <c r="Z39" s="108"/>
      <c r="AA39" s="110"/>
      <c r="AB39" s="108"/>
      <c r="AC39" s="108"/>
      <c r="AD39" s="108"/>
      <c r="AE39" s="108"/>
      <c r="AF39" s="108"/>
      <c r="AG39" s="108"/>
      <c r="AH39" s="5"/>
      <c r="AI39" s="11"/>
      <c r="AJ39" s="8"/>
    </row>
    <row r="40" spans="2:36" s="6" customFormat="1" ht="19.5" hidden="1" thickBot="1">
      <c r="B40" s="113" t="s">
        <v>175</v>
      </c>
      <c r="C40" s="113"/>
      <c r="D40" s="113"/>
      <c r="E40" s="108"/>
      <c r="F40" s="14"/>
      <c r="G40" s="109"/>
      <c r="H40" s="14"/>
      <c r="I40" s="14"/>
      <c r="J40" s="108"/>
      <c r="K40" s="108"/>
      <c r="L40" s="108"/>
      <c r="M40" s="108"/>
      <c r="N40" s="108"/>
      <c r="O40" s="108"/>
      <c r="P40" s="108"/>
      <c r="Q40" s="108"/>
      <c r="R40" s="108"/>
      <c r="S40" s="111"/>
      <c r="T40" s="111"/>
      <c r="U40" s="111"/>
      <c r="V40" s="111"/>
      <c r="W40" s="108"/>
      <c r="X40" s="108"/>
      <c r="Y40" s="108"/>
      <c r="Z40" s="108"/>
      <c r="AA40" s="110"/>
      <c r="AB40" s="108"/>
      <c r="AC40" s="108"/>
      <c r="AD40" s="108"/>
      <c r="AE40" s="108"/>
      <c r="AF40" s="108"/>
      <c r="AG40" s="108"/>
      <c r="AH40" s="5"/>
      <c r="AI40" s="11"/>
      <c r="AJ40" s="8"/>
    </row>
    <row r="41" spans="2:36" s="6" customFormat="1" ht="19.5" hidden="1" thickBot="1">
      <c r="B41" s="137" t="s">
        <v>176</v>
      </c>
      <c r="C41" s="137"/>
      <c r="D41" s="137"/>
      <c r="E41" s="134"/>
      <c r="F41" s="14"/>
      <c r="G41" s="109"/>
      <c r="H41" s="14"/>
      <c r="I41" s="14"/>
      <c r="J41" s="108"/>
      <c r="K41" s="108"/>
      <c r="L41" s="108"/>
      <c r="M41" s="108"/>
      <c r="N41" s="108"/>
      <c r="O41" s="108"/>
      <c r="P41" s="108"/>
      <c r="Q41" s="108"/>
      <c r="R41" s="108"/>
      <c r="S41" s="111"/>
      <c r="T41" s="111"/>
      <c r="U41" s="111"/>
      <c r="V41" s="111"/>
      <c r="W41" s="108"/>
      <c r="X41" s="108"/>
      <c r="Y41" s="108"/>
      <c r="Z41" s="108"/>
      <c r="AA41" s="110"/>
      <c r="AB41" s="108"/>
      <c r="AC41" s="108"/>
      <c r="AD41" s="108"/>
      <c r="AE41" s="108"/>
      <c r="AF41" s="108"/>
      <c r="AG41" s="108"/>
      <c r="AH41" s="5"/>
      <c r="AI41" s="11"/>
      <c r="AJ41" s="8"/>
    </row>
    <row r="42" spans="2:36" s="6" customFormat="1" ht="19.5" thickBot="1">
      <c r="B42" s="139" t="s">
        <v>180</v>
      </c>
      <c r="C42" s="165"/>
      <c r="D42" s="165"/>
      <c r="E42" s="142">
        <f>SUM(E36:E41)</f>
        <v>0</v>
      </c>
      <c r="F42" s="140"/>
      <c r="G42" s="109"/>
      <c r="H42" s="14"/>
      <c r="I42" s="14"/>
      <c r="J42" s="108"/>
      <c r="K42" s="108"/>
      <c r="L42" s="108"/>
      <c r="M42" s="108"/>
      <c r="N42" s="108"/>
      <c r="O42" s="108"/>
      <c r="P42" s="108"/>
      <c r="Q42" s="108"/>
      <c r="R42" s="108"/>
      <c r="S42" s="111"/>
      <c r="T42" s="111"/>
      <c r="U42" s="111"/>
      <c r="V42" s="111"/>
      <c r="W42" s="108"/>
      <c r="X42" s="108"/>
      <c r="Y42" s="108"/>
      <c r="Z42" s="108"/>
      <c r="AA42" s="110"/>
      <c r="AB42" s="108"/>
      <c r="AC42" s="108"/>
      <c r="AD42" s="108"/>
      <c r="AE42" s="108"/>
      <c r="AF42" s="108"/>
      <c r="AG42" s="108"/>
      <c r="AH42" s="5"/>
      <c r="AI42" s="11"/>
      <c r="AJ42" s="8"/>
    </row>
    <row r="43" spans="2:36" s="6" customFormat="1" ht="18.75">
      <c r="B43" s="141" t="s">
        <v>177</v>
      </c>
      <c r="C43" s="141"/>
      <c r="D43" s="141"/>
      <c r="E43" s="136"/>
      <c r="F43" s="14"/>
      <c r="G43" s="109"/>
      <c r="H43" s="14"/>
      <c r="I43" s="14"/>
      <c r="J43" s="108"/>
      <c r="K43" s="108"/>
      <c r="L43" s="108"/>
      <c r="M43" s="108"/>
      <c r="N43" s="108"/>
      <c r="O43" s="108"/>
      <c r="P43" s="108"/>
      <c r="Q43" s="108"/>
      <c r="R43" s="108"/>
      <c r="S43" s="111"/>
      <c r="T43" s="111"/>
      <c r="U43" s="111"/>
      <c r="V43" s="111"/>
      <c r="W43" s="108"/>
      <c r="X43" s="108"/>
      <c r="Y43" s="108"/>
      <c r="Z43" s="108"/>
      <c r="AA43" s="110"/>
      <c r="AB43" s="108"/>
      <c r="AC43" s="108"/>
      <c r="AD43" s="108"/>
      <c r="AE43" s="108"/>
      <c r="AF43" s="108"/>
      <c r="AG43" s="108"/>
      <c r="AH43" s="5"/>
      <c r="AI43" s="11"/>
      <c r="AJ43" s="8"/>
    </row>
    <row r="44" spans="2:36" s="6" customFormat="1" ht="18.75">
      <c r="B44" s="113" t="s">
        <v>178</v>
      </c>
      <c r="C44" s="113"/>
      <c r="D44" s="113"/>
      <c r="E44" s="133"/>
      <c r="F44" s="14"/>
      <c r="G44" s="109"/>
      <c r="H44" s="14"/>
      <c r="I44" s="14"/>
      <c r="J44" s="108"/>
      <c r="K44" s="108"/>
      <c r="L44" s="108"/>
      <c r="M44" s="108"/>
      <c r="N44" s="108"/>
      <c r="O44" s="108"/>
      <c r="P44" s="108"/>
      <c r="Q44" s="108"/>
      <c r="R44" s="108"/>
      <c r="S44" s="111"/>
      <c r="T44" s="111"/>
      <c r="U44" s="111"/>
      <c r="V44" s="111"/>
      <c r="W44" s="108"/>
      <c r="X44" s="108"/>
      <c r="Y44" s="108"/>
      <c r="Z44" s="108"/>
      <c r="AA44" s="110"/>
      <c r="AB44" s="108"/>
      <c r="AC44" s="108"/>
      <c r="AD44" s="108"/>
      <c r="AE44" s="108"/>
      <c r="AF44" s="108"/>
      <c r="AG44" s="108"/>
      <c r="AH44" s="5"/>
      <c r="AI44" s="11"/>
      <c r="AJ44" s="8"/>
    </row>
    <row r="45" spans="2:36" ht="19.5" thickBot="1">
      <c r="B45" s="137" t="s">
        <v>76</v>
      </c>
      <c r="C45" s="137"/>
      <c r="D45" s="137"/>
      <c r="E45" s="132">
        <v>495746</v>
      </c>
      <c r="F45" s="115"/>
      <c r="G45" s="1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35"/>
      <c r="T45" s="135"/>
      <c r="U45" s="135"/>
      <c r="V45" s="13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I45" s="4"/>
      <c r="AJ45" s="4"/>
    </row>
    <row r="46" spans="2:36" s="6" customFormat="1" ht="19.5" thickBot="1">
      <c r="B46" s="139" t="s">
        <v>374</v>
      </c>
      <c r="C46" s="164"/>
      <c r="D46" s="164"/>
      <c r="E46" s="138"/>
      <c r="F46" s="138"/>
      <c r="G46" s="138"/>
      <c r="H46" s="123">
        <f t="shared" ref="H46:U46" si="5">+H26+H34</f>
        <v>29820747</v>
      </c>
      <c r="I46" s="123">
        <f t="shared" si="5"/>
        <v>20801679</v>
      </c>
      <c r="J46" s="123">
        <f t="shared" si="5"/>
        <v>0</v>
      </c>
      <c r="K46" s="123">
        <f t="shared" si="5"/>
        <v>9019068</v>
      </c>
      <c r="L46" s="123">
        <f t="shared" si="5"/>
        <v>0</v>
      </c>
      <c r="M46" s="123">
        <f t="shared" si="5"/>
        <v>0</v>
      </c>
      <c r="N46" s="123">
        <f t="shared" si="5"/>
        <v>0</v>
      </c>
      <c r="O46" s="123">
        <f t="shared" si="5"/>
        <v>0</v>
      </c>
      <c r="P46" s="123">
        <f t="shared" si="5"/>
        <v>0</v>
      </c>
      <c r="Q46" s="123">
        <f t="shared" si="5"/>
        <v>0</v>
      </c>
      <c r="R46" s="123">
        <f t="shared" si="5"/>
        <v>0</v>
      </c>
      <c r="S46" s="123">
        <f t="shared" si="5"/>
        <v>0</v>
      </c>
      <c r="T46" s="123">
        <f t="shared" si="5"/>
        <v>0</v>
      </c>
      <c r="U46" s="123">
        <f t="shared" si="5"/>
        <v>0</v>
      </c>
      <c r="V46" s="123">
        <f>+V26+V34+V44+V45</f>
        <v>-602830.69999999995</v>
      </c>
      <c r="W46" s="123">
        <f t="shared" ref="W46:AG46" si="6">+W26+W34</f>
        <v>0</v>
      </c>
      <c r="X46" s="123">
        <f t="shared" si="6"/>
        <v>0</v>
      </c>
      <c r="Y46" s="123">
        <f t="shared" si="6"/>
        <v>0</v>
      </c>
      <c r="Z46" s="123">
        <f t="shared" si="6"/>
        <v>0</v>
      </c>
      <c r="AA46" s="123">
        <f t="shared" si="6"/>
        <v>0</v>
      </c>
      <c r="AB46" s="123">
        <f t="shared" si="6"/>
        <v>0</v>
      </c>
      <c r="AC46" s="123">
        <f t="shared" si="6"/>
        <v>0</v>
      </c>
      <c r="AD46" s="123">
        <f t="shared" si="6"/>
        <v>0</v>
      </c>
      <c r="AE46" s="123">
        <f t="shared" si="6"/>
        <v>0</v>
      </c>
      <c r="AF46" s="123">
        <f t="shared" si="6"/>
        <v>0</v>
      </c>
      <c r="AG46" s="123">
        <f t="shared" si="6"/>
        <v>0</v>
      </c>
      <c r="AH46" s="5"/>
      <c r="AI46" s="8">
        <f>SUM(AI16:AI36)</f>
        <v>0</v>
      </c>
      <c r="AJ46" s="8"/>
    </row>
    <row r="47" spans="2:36" ht="18.75">
      <c r="B47" s="88"/>
      <c r="C47" s="88"/>
      <c r="D47" s="8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03"/>
      <c r="T47" s="103"/>
      <c r="U47" s="103"/>
      <c r="V47" s="103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4"/>
    </row>
    <row r="48" spans="2:36">
      <c r="V48" s="103"/>
    </row>
  </sheetData>
  <mergeCells count="22">
    <mergeCell ref="AD11:AE11"/>
    <mergeCell ref="K12:O12"/>
    <mergeCell ref="P12:Q12"/>
    <mergeCell ref="R12:R13"/>
    <mergeCell ref="S10:V10"/>
    <mergeCell ref="W10:X10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Z17"/>
  <sheetViews>
    <sheetView showGridLines="0" zoomScale="70" zoomScaleNormal="70" workbookViewId="0">
      <selection activeCell="I14" sqref="I14:M14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9" width="8.5703125" style="203" customWidth="1"/>
    <col min="10" max="10" width="6.140625" style="203" customWidth="1"/>
    <col min="11" max="12" width="4.5703125" style="203" customWidth="1"/>
    <col min="13" max="13" width="3.85546875" style="203" customWidth="1"/>
    <col min="14" max="14" width="8" style="203" customWidth="1"/>
    <col min="15" max="15" width="8.42578125" style="203" customWidth="1"/>
    <col min="16" max="18" width="4.5703125" style="203" customWidth="1"/>
    <col min="19" max="19" width="4.85546875" style="203" customWidth="1"/>
    <col min="20" max="20" width="9.140625" style="203" customWidth="1"/>
    <col min="21" max="21" width="7.85546875" style="203" customWidth="1"/>
    <col min="22" max="22" width="8.42578125" style="203" customWidth="1"/>
    <col min="23" max="23" width="4.5703125" style="203" customWidth="1"/>
    <col min="24" max="24" width="7.85546875" style="203" customWidth="1"/>
    <col min="25" max="25" width="4.28515625" style="203" customWidth="1"/>
    <col min="26" max="26" width="8.140625" style="203" customWidth="1"/>
    <col min="27" max="27" width="7.85546875" style="203" customWidth="1"/>
    <col min="28" max="28" width="4.5703125" style="203" customWidth="1"/>
    <col min="29" max="29" width="10.5703125" style="203" customWidth="1"/>
    <col min="30" max="30" width="9.140625" style="203" customWidth="1"/>
    <col min="31" max="31" width="2.5703125" style="203" customWidth="1"/>
    <col min="32" max="32" width="8.42578125" style="203" customWidth="1"/>
    <col min="33" max="33" width="9" style="203" customWidth="1"/>
    <col min="34" max="36" width="4.5703125" style="203" customWidth="1"/>
    <col min="37" max="37" width="7.140625" style="203" customWidth="1"/>
    <col min="38" max="38" width="8.5703125" style="203" customWidth="1"/>
    <col min="39" max="42" width="4.5703125" style="203" customWidth="1"/>
    <col min="43" max="44" width="11.5703125" style="203"/>
    <col min="45" max="45" width="7.140625" style="203" customWidth="1"/>
    <col min="46" max="46" width="7.42578125" style="203" customWidth="1"/>
    <col min="47" max="47" width="6.5703125" style="203" customWidth="1"/>
    <col min="48" max="48" width="8.140625" style="203" customWidth="1"/>
    <col min="49" max="49" width="1.5703125" style="203" customWidth="1"/>
    <col min="50" max="50" width="11.5703125" style="203"/>
    <col min="51" max="51" width="4.42578125" style="203" customWidth="1"/>
    <col min="52" max="52" width="4.85546875" style="203" customWidth="1"/>
    <col min="53" max="53" width="3.5703125" style="203" customWidth="1"/>
    <col min="54" max="54" width="4.42578125" style="203" customWidth="1"/>
    <col min="55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5" width="8.5703125" style="203" customWidth="1"/>
    <col min="266" max="266" width="6.140625" style="203" customWidth="1"/>
    <col min="267" max="268" width="4.5703125" style="203" customWidth="1"/>
    <col min="269" max="269" width="3.85546875" style="203" customWidth="1"/>
    <col min="270" max="270" width="8" style="203" customWidth="1"/>
    <col min="271" max="271" width="8.42578125" style="203" customWidth="1"/>
    <col min="272" max="274" width="4.5703125" style="203" customWidth="1"/>
    <col min="275" max="275" width="4.85546875" style="203" customWidth="1"/>
    <col min="276" max="276" width="9.140625" style="203" customWidth="1"/>
    <col min="277" max="277" width="7.85546875" style="203" customWidth="1"/>
    <col min="278" max="278" width="8.42578125" style="203" customWidth="1"/>
    <col min="279" max="279" width="4.5703125" style="203" customWidth="1"/>
    <col min="280" max="280" width="7.85546875" style="203" customWidth="1"/>
    <col min="281" max="281" width="4.28515625" style="203" customWidth="1"/>
    <col min="282" max="282" width="8.140625" style="203" customWidth="1"/>
    <col min="283" max="283" width="7.85546875" style="203" customWidth="1"/>
    <col min="284" max="284" width="4.5703125" style="203" customWidth="1"/>
    <col min="285" max="285" width="10.5703125" style="203" customWidth="1"/>
    <col min="286" max="286" width="9.140625" style="203" customWidth="1"/>
    <col min="287" max="287" width="2.5703125" style="203" customWidth="1"/>
    <col min="288" max="288" width="8.42578125" style="203" customWidth="1"/>
    <col min="289" max="289" width="9" style="203" customWidth="1"/>
    <col min="290" max="292" width="4.5703125" style="203" customWidth="1"/>
    <col min="293" max="293" width="7.140625" style="203" customWidth="1"/>
    <col min="294" max="294" width="8.5703125" style="203" customWidth="1"/>
    <col min="295" max="298" width="4.5703125" style="203" customWidth="1"/>
    <col min="299" max="300" width="11.5703125" style="203"/>
    <col min="301" max="301" width="7.140625" style="203" customWidth="1"/>
    <col min="302" max="302" width="7.42578125" style="203" customWidth="1"/>
    <col min="303" max="303" width="6.5703125" style="203" customWidth="1"/>
    <col min="304" max="304" width="8.140625" style="203" customWidth="1"/>
    <col min="305" max="305" width="1.5703125" style="203" customWidth="1"/>
    <col min="306" max="306" width="11.5703125" style="203"/>
    <col min="307" max="307" width="4.42578125" style="203" customWidth="1"/>
    <col min="308" max="308" width="4.85546875" style="203" customWidth="1"/>
    <col min="309" max="309" width="3.5703125" style="203" customWidth="1"/>
    <col min="310" max="310" width="4.42578125" style="203" customWidth="1"/>
    <col min="311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1" width="8.5703125" style="203" customWidth="1"/>
    <col min="522" max="522" width="6.140625" style="203" customWidth="1"/>
    <col min="523" max="524" width="4.5703125" style="203" customWidth="1"/>
    <col min="525" max="525" width="3.85546875" style="203" customWidth="1"/>
    <col min="526" max="526" width="8" style="203" customWidth="1"/>
    <col min="527" max="527" width="8.42578125" style="203" customWidth="1"/>
    <col min="528" max="530" width="4.5703125" style="203" customWidth="1"/>
    <col min="531" max="531" width="4.85546875" style="203" customWidth="1"/>
    <col min="532" max="532" width="9.140625" style="203" customWidth="1"/>
    <col min="533" max="533" width="7.85546875" style="203" customWidth="1"/>
    <col min="534" max="534" width="8.42578125" style="203" customWidth="1"/>
    <col min="535" max="535" width="4.5703125" style="203" customWidth="1"/>
    <col min="536" max="536" width="7.85546875" style="203" customWidth="1"/>
    <col min="537" max="537" width="4.28515625" style="203" customWidth="1"/>
    <col min="538" max="538" width="8.140625" style="203" customWidth="1"/>
    <col min="539" max="539" width="7.85546875" style="203" customWidth="1"/>
    <col min="540" max="540" width="4.5703125" style="203" customWidth="1"/>
    <col min="541" max="541" width="10.5703125" style="203" customWidth="1"/>
    <col min="542" max="542" width="9.140625" style="203" customWidth="1"/>
    <col min="543" max="543" width="2.5703125" style="203" customWidth="1"/>
    <col min="544" max="544" width="8.42578125" style="203" customWidth="1"/>
    <col min="545" max="545" width="9" style="203" customWidth="1"/>
    <col min="546" max="548" width="4.5703125" style="203" customWidth="1"/>
    <col min="549" max="549" width="7.140625" style="203" customWidth="1"/>
    <col min="550" max="550" width="8.5703125" style="203" customWidth="1"/>
    <col min="551" max="554" width="4.5703125" style="203" customWidth="1"/>
    <col min="555" max="556" width="11.5703125" style="203"/>
    <col min="557" max="557" width="7.140625" style="203" customWidth="1"/>
    <col min="558" max="558" width="7.42578125" style="203" customWidth="1"/>
    <col min="559" max="559" width="6.5703125" style="203" customWidth="1"/>
    <col min="560" max="560" width="8.140625" style="203" customWidth="1"/>
    <col min="561" max="561" width="1.5703125" style="203" customWidth="1"/>
    <col min="562" max="562" width="11.5703125" style="203"/>
    <col min="563" max="563" width="4.42578125" style="203" customWidth="1"/>
    <col min="564" max="564" width="4.85546875" style="203" customWidth="1"/>
    <col min="565" max="565" width="3.5703125" style="203" customWidth="1"/>
    <col min="566" max="566" width="4.42578125" style="203" customWidth="1"/>
    <col min="567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7" width="8.5703125" style="203" customWidth="1"/>
    <col min="778" max="778" width="6.140625" style="203" customWidth="1"/>
    <col min="779" max="780" width="4.5703125" style="203" customWidth="1"/>
    <col min="781" max="781" width="3.85546875" style="203" customWidth="1"/>
    <col min="782" max="782" width="8" style="203" customWidth="1"/>
    <col min="783" max="783" width="8.42578125" style="203" customWidth="1"/>
    <col min="784" max="786" width="4.5703125" style="203" customWidth="1"/>
    <col min="787" max="787" width="4.85546875" style="203" customWidth="1"/>
    <col min="788" max="788" width="9.140625" style="203" customWidth="1"/>
    <col min="789" max="789" width="7.85546875" style="203" customWidth="1"/>
    <col min="790" max="790" width="8.42578125" style="203" customWidth="1"/>
    <col min="791" max="791" width="4.5703125" style="203" customWidth="1"/>
    <col min="792" max="792" width="7.85546875" style="203" customWidth="1"/>
    <col min="793" max="793" width="4.28515625" style="203" customWidth="1"/>
    <col min="794" max="794" width="8.140625" style="203" customWidth="1"/>
    <col min="795" max="795" width="7.85546875" style="203" customWidth="1"/>
    <col min="796" max="796" width="4.5703125" style="203" customWidth="1"/>
    <col min="797" max="797" width="10.5703125" style="203" customWidth="1"/>
    <col min="798" max="798" width="9.140625" style="203" customWidth="1"/>
    <col min="799" max="799" width="2.5703125" style="203" customWidth="1"/>
    <col min="800" max="800" width="8.42578125" style="203" customWidth="1"/>
    <col min="801" max="801" width="9" style="203" customWidth="1"/>
    <col min="802" max="804" width="4.5703125" style="203" customWidth="1"/>
    <col min="805" max="805" width="7.140625" style="203" customWidth="1"/>
    <col min="806" max="806" width="8.5703125" style="203" customWidth="1"/>
    <col min="807" max="810" width="4.5703125" style="203" customWidth="1"/>
    <col min="811" max="812" width="11.5703125" style="203"/>
    <col min="813" max="813" width="7.140625" style="203" customWidth="1"/>
    <col min="814" max="814" width="7.42578125" style="203" customWidth="1"/>
    <col min="815" max="815" width="6.5703125" style="203" customWidth="1"/>
    <col min="816" max="816" width="8.140625" style="203" customWidth="1"/>
    <col min="817" max="817" width="1.5703125" style="203" customWidth="1"/>
    <col min="818" max="818" width="11.5703125" style="203"/>
    <col min="819" max="819" width="4.42578125" style="203" customWidth="1"/>
    <col min="820" max="820" width="4.85546875" style="203" customWidth="1"/>
    <col min="821" max="821" width="3.5703125" style="203" customWidth="1"/>
    <col min="822" max="822" width="4.42578125" style="203" customWidth="1"/>
    <col min="823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3" width="8.5703125" style="203" customWidth="1"/>
    <col min="1034" max="1034" width="6.140625" style="203" customWidth="1"/>
    <col min="1035" max="1036" width="4.5703125" style="203" customWidth="1"/>
    <col min="1037" max="1037" width="3.85546875" style="203" customWidth="1"/>
    <col min="1038" max="1038" width="8" style="203" customWidth="1"/>
    <col min="1039" max="1039" width="8.42578125" style="203" customWidth="1"/>
    <col min="1040" max="1042" width="4.5703125" style="203" customWidth="1"/>
    <col min="1043" max="1043" width="4.85546875" style="203" customWidth="1"/>
    <col min="1044" max="1044" width="9.140625" style="203" customWidth="1"/>
    <col min="1045" max="1045" width="7.85546875" style="203" customWidth="1"/>
    <col min="1046" max="1046" width="8.42578125" style="203" customWidth="1"/>
    <col min="1047" max="1047" width="4.5703125" style="203" customWidth="1"/>
    <col min="1048" max="1048" width="7.85546875" style="203" customWidth="1"/>
    <col min="1049" max="1049" width="4.28515625" style="203" customWidth="1"/>
    <col min="1050" max="1050" width="8.140625" style="203" customWidth="1"/>
    <col min="1051" max="1051" width="7.85546875" style="203" customWidth="1"/>
    <col min="1052" max="1052" width="4.5703125" style="203" customWidth="1"/>
    <col min="1053" max="1053" width="10.5703125" style="203" customWidth="1"/>
    <col min="1054" max="1054" width="9.140625" style="203" customWidth="1"/>
    <col min="1055" max="1055" width="2.5703125" style="203" customWidth="1"/>
    <col min="1056" max="1056" width="8.42578125" style="203" customWidth="1"/>
    <col min="1057" max="1057" width="9" style="203" customWidth="1"/>
    <col min="1058" max="1060" width="4.5703125" style="203" customWidth="1"/>
    <col min="1061" max="1061" width="7.140625" style="203" customWidth="1"/>
    <col min="1062" max="1062" width="8.5703125" style="203" customWidth="1"/>
    <col min="1063" max="1066" width="4.5703125" style="203" customWidth="1"/>
    <col min="1067" max="1068" width="11.5703125" style="203"/>
    <col min="1069" max="1069" width="7.140625" style="203" customWidth="1"/>
    <col min="1070" max="1070" width="7.42578125" style="203" customWidth="1"/>
    <col min="1071" max="1071" width="6.5703125" style="203" customWidth="1"/>
    <col min="1072" max="1072" width="8.140625" style="203" customWidth="1"/>
    <col min="1073" max="1073" width="1.5703125" style="203" customWidth="1"/>
    <col min="1074" max="1074" width="11.5703125" style="203"/>
    <col min="1075" max="1075" width="4.42578125" style="203" customWidth="1"/>
    <col min="1076" max="1076" width="4.85546875" style="203" customWidth="1"/>
    <col min="1077" max="1077" width="3.5703125" style="203" customWidth="1"/>
    <col min="1078" max="1078" width="4.42578125" style="203" customWidth="1"/>
    <col min="1079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9" width="8.5703125" style="203" customWidth="1"/>
    <col min="1290" max="1290" width="6.140625" style="203" customWidth="1"/>
    <col min="1291" max="1292" width="4.5703125" style="203" customWidth="1"/>
    <col min="1293" max="1293" width="3.85546875" style="203" customWidth="1"/>
    <col min="1294" max="1294" width="8" style="203" customWidth="1"/>
    <col min="1295" max="1295" width="8.42578125" style="203" customWidth="1"/>
    <col min="1296" max="1298" width="4.5703125" style="203" customWidth="1"/>
    <col min="1299" max="1299" width="4.85546875" style="203" customWidth="1"/>
    <col min="1300" max="1300" width="9.140625" style="203" customWidth="1"/>
    <col min="1301" max="1301" width="7.85546875" style="203" customWidth="1"/>
    <col min="1302" max="1302" width="8.42578125" style="203" customWidth="1"/>
    <col min="1303" max="1303" width="4.5703125" style="203" customWidth="1"/>
    <col min="1304" max="1304" width="7.85546875" style="203" customWidth="1"/>
    <col min="1305" max="1305" width="4.28515625" style="203" customWidth="1"/>
    <col min="1306" max="1306" width="8.140625" style="203" customWidth="1"/>
    <col min="1307" max="1307" width="7.85546875" style="203" customWidth="1"/>
    <col min="1308" max="1308" width="4.5703125" style="203" customWidth="1"/>
    <col min="1309" max="1309" width="10.5703125" style="203" customWidth="1"/>
    <col min="1310" max="1310" width="9.140625" style="203" customWidth="1"/>
    <col min="1311" max="1311" width="2.5703125" style="203" customWidth="1"/>
    <col min="1312" max="1312" width="8.42578125" style="203" customWidth="1"/>
    <col min="1313" max="1313" width="9" style="203" customWidth="1"/>
    <col min="1314" max="1316" width="4.5703125" style="203" customWidth="1"/>
    <col min="1317" max="1317" width="7.140625" style="203" customWidth="1"/>
    <col min="1318" max="1318" width="8.5703125" style="203" customWidth="1"/>
    <col min="1319" max="1322" width="4.5703125" style="203" customWidth="1"/>
    <col min="1323" max="1324" width="11.5703125" style="203"/>
    <col min="1325" max="1325" width="7.140625" style="203" customWidth="1"/>
    <col min="1326" max="1326" width="7.42578125" style="203" customWidth="1"/>
    <col min="1327" max="1327" width="6.5703125" style="203" customWidth="1"/>
    <col min="1328" max="1328" width="8.140625" style="203" customWidth="1"/>
    <col min="1329" max="1329" width="1.5703125" style="203" customWidth="1"/>
    <col min="1330" max="1330" width="11.5703125" style="203"/>
    <col min="1331" max="1331" width="4.42578125" style="203" customWidth="1"/>
    <col min="1332" max="1332" width="4.85546875" style="203" customWidth="1"/>
    <col min="1333" max="1333" width="3.5703125" style="203" customWidth="1"/>
    <col min="1334" max="1334" width="4.42578125" style="203" customWidth="1"/>
    <col min="1335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5" width="8.5703125" style="203" customWidth="1"/>
    <col min="1546" max="1546" width="6.140625" style="203" customWidth="1"/>
    <col min="1547" max="1548" width="4.5703125" style="203" customWidth="1"/>
    <col min="1549" max="1549" width="3.85546875" style="203" customWidth="1"/>
    <col min="1550" max="1550" width="8" style="203" customWidth="1"/>
    <col min="1551" max="1551" width="8.42578125" style="203" customWidth="1"/>
    <col min="1552" max="1554" width="4.5703125" style="203" customWidth="1"/>
    <col min="1555" max="1555" width="4.85546875" style="203" customWidth="1"/>
    <col min="1556" max="1556" width="9.140625" style="203" customWidth="1"/>
    <col min="1557" max="1557" width="7.85546875" style="203" customWidth="1"/>
    <col min="1558" max="1558" width="8.42578125" style="203" customWidth="1"/>
    <col min="1559" max="1559" width="4.5703125" style="203" customWidth="1"/>
    <col min="1560" max="1560" width="7.85546875" style="203" customWidth="1"/>
    <col min="1561" max="1561" width="4.28515625" style="203" customWidth="1"/>
    <col min="1562" max="1562" width="8.140625" style="203" customWidth="1"/>
    <col min="1563" max="1563" width="7.85546875" style="203" customWidth="1"/>
    <col min="1564" max="1564" width="4.5703125" style="203" customWidth="1"/>
    <col min="1565" max="1565" width="10.5703125" style="203" customWidth="1"/>
    <col min="1566" max="1566" width="9.140625" style="203" customWidth="1"/>
    <col min="1567" max="1567" width="2.5703125" style="203" customWidth="1"/>
    <col min="1568" max="1568" width="8.42578125" style="203" customWidth="1"/>
    <col min="1569" max="1569" width="9" style="203" customWidth="1"/>
    <col min="1570" max="1572" width="4.5703125" style="203" customWidth="1"/>
    <col min="1573" max="1573" width="7.140625" style="203" customWidth="1"/>
    <col min="1574" max="1574" width="8.5703125" style="203" customWidth="1"/>
    <col min="1575" max="1578" width="4.5703125" style="203" customWidth="1"/>
    <col min="1579" max="1580" width="11.5703125" style="203"/>
    <col min="1581" max="1581" width="7.140625" style="203" customWidth="1"/>
    <col min="1582" max="1582" width="7.42578125" style="203" customWidth="1"/>
    <col min="1583" max="1583" width="6.5703125" style="203" customWidth="1"/>
    <col min="1584" max="1584" width="8.140625" style="203" customWidth="1"/>
    <col min="1585" max="1585" width="1.5703125" style="203" customWidth="1"/>
    <col min="1586" max="1586" width="11.5703125" style="203"/>
    <col min="1587" max="1587" width="4.42578125" style="203" customWidth="1"/>
    <col min="1588" max="1588" width="4.85546875" style="203" customWidth="1"/>
    <col min="1589" max="1589" width="3.5703125" style="203" customWidth="1"/>
    <col min="1590" max="1590" width="4.42578125" style="203" customWidth="1"/>
    <col min="1591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1" width="8.5703125" style="203" customWidth="1"/>
    <col min="1802" max="1802" width="6.140625" style="203" customWidth="1"/>
    <col min="1803" max="1804" width="4.5703125" style="203" customWidth="1"/>
    <col min="1805" max="1805" width="3.85546875" style="203" customWidth="1"/>
    <col min="1806" max="1806" width="8" style="203" customWidth="1"/>
    <col min="1807" max="1807" width="8.42578125" style="203" customWidth="1"/>
    <col min="1808" max="1810" width="4.5703125" style="203" customWidth="1"/>
    <col min="1811" max="1811" width="4.85546875" style="203" customWidth="1"/>
    <col min="1812" max="1812" width="9.140625" style="203" customWidth="1"/>
    <col min="1813" max="1813" width="7.85546875" style="203" customWidth="1"/>
    <col min="1814" max="1814" width="8.42578125" style="203" customWidth="1"/>
    <col min="1815" max="1815" width="4.5703125" style="203" customWidth="1"/>
    <col min="1816" max="1816" width="7.85546875" style="203" customWidth="1"/>
    <col min="1817" max="1817" width="4.28515625" style="203" customWidth="1"/>
    <col min="1818" max="1818" width="8.140625" style="203" customWidth="1"/>
    <col min="1819" max="1819" width="7.85546875" style="203" customWidth="1"/>
    <col min="1820" max="1820" width="4.5703125" style="203" customWidth="1"/>
    <col min="1821" max="1821" width="10.5703125" style="203" customWidth="1"/>
    <col min="1822" max="1822" width="9.140625" style="203" customWidth="1"/>
    <col min="1823" max="1823" width="2.5703125" style="203" customWidth="1"/>
    <col min="1824" max="1824" width="8.42578125" style="203" customWidth="1"/>
    <col min="1825" max="1825" width="9" style="203" customWidth="1"/>
    <col min="1826" max="1828" width="4.5703125" style="203" customWidth="1"/>
    <col min="1829" max="1829" width="7.140625" style="203" customWidth="1"/>
    <col min="1830" max="1830" width="8.5703125" style="203" customWidth="1"/>
    <col min="1831" max="1834" width="4.5703125" style="203" customWidth="1"/>
    <col min="1835" max="1836" width="11.5703125" style="203"/>
    <col min="1837" max="1837" width="7.140625" style="203" customWidth="1"/>
    <col min="1838" max="1838" width="7.42578125" style="203" customWidth="1"/>
    <col min="1839" max="1839" width="6.5703125" style="203" customWidth="1"/>
    <col min="1840" max="1840" width="8.140625" style="203" customWidth="1"/>
    <col min="1841" max="1841" width="1.5703125" style="203" customWidth="1"/>
    <col min="1842" max="1842" width="11.5703125" style="203"/>
    <col min="1843" max="1843" width="4.42578125" style="203" customWidth="1"/>
    <col min="1844" max="1844" width="4.85546875" style="203" customWidth="1"/>
    <col min="1845" max="1845" width="3.5703125" style="203" customWidth="1"/>
    <col min="1846" max="1846" width="4.42578125" style="203" customWidth="1"/>
    <col min="1847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7" width="8.5703125" style="203" customWidth="1"/>
    <col min="2058" max="2058" width="6.140625" style="203" customWidth="1"/>
    <col min="2059" max="2060" width="4.5703125" style="203" customWidth="1"/>
    <col min="2061" max="2061" width="3.85546875" style="203" customWidth="1"/>
    <col min="2062" max="2062" width="8" style="203" customWidth="1"/>
    <col min="2063" max="2063" width="8.42578125" style="203" customWidth="1"/>
    <col min="2064" max="2066" width="4.5703125" style="203" customWidth="1"/>
    <col min="2067" max="2067" width="4.85546875" style="203" customWidth="1"/>
    <col min="2068" max="2068" width="9.140625" style="203" customWidth="1"/>
    <col min="2069" max="2069" width="7.85546875" style="203" customWidth="1"/>
    <col min="2070" max="2070" width="8.42578125" style="203" customWidth="1"/>
    <col min="2071" max="2071" width="4.5703125" style="203" customWidth="1"/>
    <col min="2072" max="2072" width="7.85546875" style="203" customWidth="1"/>
    <col min="2073" max="2073" width="4.28515625" style="203" customWidth="1"/>
    <col min="2074" max="2074" width="8.140625" style="203" customWidth="1"/>
    <col min="2075" max="2075" width="7.85546875" style="203" customWidth="1"/>
    <col min="2076" max="2076" width="4.5703125" style="203" customWidth="1"/>
    <col min="2077" max="2077" width="10.5703125" style="203" customWidth="1"/>
    <col min="2078" max="2078" width="9.140625" style="203" customWidth="1"/>
    <col min="2079" max="2079" width="2.5703125" style="203" customWidth="1"/>
    <col min="2080" max="2080" width="8.42578125" style="203" customWidth="1"/>
    <col min="2081" max="2081" width="9" style="203" customWidth="1"/>
    <col min="2082" max="2084" width="4.5703125" style="203" customWidth="1"/>
    <col min="2085" max="2085" width="7.140625" style="203" customWidth="1"/>
    <col min="2086" max="2086" width="8.5703125" style="203" customWidth="1"/>
    <col min="2087" max="2090" width="4.5703125" style="203" customWidth="1"/>
    <col min="2091" max="2092" width="11.5703125" style="203"/>
    <col min="2093" max="2093" width="7.140625" style="203" customWidth="1"/>
    <col min="2094" max="2094" width="7.42578125" style="203" customWidth="1"/>
    <col min="2095" max="2095" width="6.5703125" style="203" customWidth="1"/>
    <col min="2096" max="2096" width="8.140625" style="203" customWidth="1"/>
    <col min="2097" max="2097" width="1.5703125" style="203" customWidth="1"/>
    <col min="2098" max="2098" width="11.5703125" style="203"/>
    <col min="2099" max="2099" width="4.42578125" style="203" customWidth="1"/>
    <col min="2100" max="2100" width="4.85546875" style="203" customWidth="1"/>
    <col min="2101" max="2101" width="3.5703125" style="203" customWidth="1"/>
    <col min="2102" max="2102" width="4.42578125" style="203" customWidth="1"/>
    <col min="2103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3" width="8.5703125" style="203" customWidth="1"/>
    <col min="2314" max="2314" width="6.140625" style="203" customWidth="1"/>
    <col min="2315" max="2316" width="4.5703125" style="203" customWidth="1"/>
    <col min="2317" max="2317" width="3.85546875" style="203" customWidth="1"/>
    <col min="2318" max="2318" width="8" style="203" customWidth="1"/>
    <col min="2319" max="2319" width="8.42578125" style="203" customWidth="1"/>
    <col min="2320" max="2322" width="4.5703125" style="203" customWidth="1"/>
    <col min="2323" max="2323" width="4.85546875" style="203" customWidth="1"/>
    <col min="2324" max="2324" width="9.140625" style="203" customWidth="1"/>
    <col min="2325" max="2325" width="7.85546875" style="203" customWidth="1"/>
    <col min="2326" max="2326" width="8.42578125" style="203" customWidth="1"/>
    <col min="2327" max="2327" width="4.5703125" style="203" customWidth="1"/>
    <col min="2328" max="2328" width="7.85546875" style="203" customWidth="1"/>
    <col min="2329" max="2329" width="4.28515625" style="203" customWidth="1"/>
    <col min="2330" max="2330" width="8.140625" style="203" customWidth="1"/>
    <col min="2331" max="2331" width="7.85546875" style="203" customWidth="1"/>
    <col min="2332" max="2332" width="4.5703125" style="203" customWidth="1"/>
    <col min="2333" max="2333" width="10.5703125" style="203" customWidth="1"/>
    <col min="2334" max="2334" width="9.140625" style="203" customWidth="1"/>
    <col min="2335" max="2335" width="2.5703125" style="203" customWidth="1"/>
    <col min="2336" max="2336" width="8.42578125" style="203" customWidth="1"/>
    <col min="2337" max="2337" width="9" style="203" customWidth="1"/>
    <col min="2338" max="2340" width="4.5703125" style="203" customWidth="1"/>
    <col min="2341" max="2341" width="7.140625" style="203" customWidth="1"/>
    <col min="2342" max="2342" width="8.5703125" style="203" customWidth="1"/>
    <col min="2343" max="2346" width="4.5703125" style="203" customWidth="1"/>
    <col min="2347" max="2348" width="11.5703125" style="203"/>
    <col min="2349" max="2349" width="7.140625" style="203" customWidth="1"/>
    <col min="2350" max="2350" width="7.42578125" style="203" customWidth="1"/>
    <col min="2351" max="2351" width="6.5703125" style="203" customWidth="1"/>
    <col min="2352" max="2352" width="8.140625" style="203" customWidth="1"/>
    <col min="2353" max="2353" width="1.5703125" style="203" customWidth="1"/>
    <col min="2354" max="2354" width="11.5703125" style="203"/>
    <col min="2355" max="2355" width="4.42578125" style="203" customWidth="1"/>
    <col min="2356" max="2356" width="4.85546875" style="203" customWidth="1"/>
    <col min="2357" max="2357" width="3.5703125" style="203" customWidth="1"/>
    <col min="2358" max="2358" width="4.42578125" style="203" customWidth="1"/>
    <col min="2359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9" width="8.5703125" style="203" customWidth="1"/>
    <col min="2570" max="2570" width="6.140625" style="203" customWidth="1"/>
    <col min="2571" max="2572" width="4.5703125" style="203" customWidth="1"/>
    <col min="2573" max="2573" width="3.85546875" style="203" customWidth="1"/>
    <col min="2574" max="2574" width="8" style="203" customWidth="1"/>
    <col min="2575" max="2575" width="8.42578125" style="203" customWidth="1"/>
    <col min="2576" max="2578" width="4.5703125" style="203" customWidth="1"/>
    <col min="2579" max="2579" width="4.85546875" style="203" customWidth="1"/>
    <col min="2580" max="2580" width="9.140625" style="203" customWidth="1"/>
    <col min="2581" max="2581" width="7.85546875" style="203" customWidth="1"/>
    <col min="2582" max="2582" width="8.42578125" style="203" customWidth="1"/>
    <col min="2583" max="2583" width="4.5703125" style="203" customWidth="1"/>
    <col min="2584" max="2584" width="7.85546875" style="203" customWidth="1"/>
    <col min="2585" max="2585" width="4.28515625" style="203" customWidth="1"/>
    <col min="2586" max="2586" width="8.140625" style="203" customWidth="1"/>
    <col min="2587" max="2587" width="7.85546875" style="203" customWidth="1"/>
    <col min="2588" max="2588" width="4.5703125" style="203" customWidth="1"/>
    <col min="2589" max="2589" width="10.5703125" style="203" customWidth="1"/>
    <col min="2590" max="2590" width="9.140625" style="203" customWidth="1"/>
    <col min="2591" max="2591" width="2.5703125" style="203" customWidth="1"/>
    <col min="2592" max="2592" width="8.42578125" style="203" customWidth="1"/>
    <col min="2593" max="2593" width="9" style="203" customWidth="1"/>
    <col min="2594" max="2596" width="4.5703125" style="203" customWidth="1"/>
    <col min="2597" max="2597" width="7.140625" style="203" customWidth="1"/>
    <col min="2598" max="2598" width="8.5703125" style="203" customWidth="1"/>
    <col min="2599" max="2602" width="4.5703125" style="203" customWidth="1"/>
    <col min="2603" max="2604" width="11.5703125" style="203"/>
    <col min="2605" max="2605" width="7.140625" style="203" customWidth="1"/>
    <col min="2606" max="2606" width="7.42578125" style="203" customWidth="1"/>
    <col min="2607" max="2607" width="6.5703125" style="203" customWidth="1"/>
    <col min="2608" max="2608" width="8.140625" style="203" customWidth="1"/>
    <col min="2609" max="2609" width="1.5703125" style="203" customWidth="1"/>
    <col min="2610" max="2610" width="11.5703125" style="203"/>
    <col min="2611" max="2611" width="4.42578125" style="203" customWidth="1"/>
    <col min="2612" max="2612" width="4.85546875" style="203" customWidth="1"/>
    <col min="2613" max="2613" width="3.5703125" style="203" customWidth="1"/>
    <col min="2614" max="2614" width="4.42578125" style="203" customWidth="1"/>
    <col min="2615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5" width="8.5703125" style="203" customWidth="1"/>
    <col min="2826" max="2826" width="6.140625" style="203" customWidth="1"/>
    <col min="2827" max="2828" width="4.5703125" style="203" customWidth="1"/>
    <col min="2829" max="2829" width="3.85546875" style="203" customWidth="1"/>
    <col min="2830" max="2830" width="8" style="203" customWidth="1"/>
    <col min="2831" max="2831" width="8.42578125" style="203" customWidth="1"/>
    <col min="2832" max="2834" width="4.5703125" style="203" customWidth="1"/>
    <col min="2835" max="2835" width="4.85546875" style="203" customWidth="1"/>
    <col min="2836" max="2836" width="9.140625" style="203" customWidth="1"/>
    <col min="2837" max="2837" width="7.85546875" style="203" customWidth="1"/>
    <col min="2838" max="2838" width="8.42578125" style="203" customWidth="1"/>
    <col min="2839" max="2839" width="4.5703125" style="203" customWidth="1"/>
    <col min="2840" max="2840" width="7.85546875" style="203" customWidth="1"/>
    <col min="2841" max="2841" width="4.28515625" style="203" customWidth="1"/>
    <col min="2842" max="2842" width="8.140625" style="203" customWidth="1"/>
    <col min="2843" max="2843" width="7.85546875" style="203" customWidth="1"/>
    <col min="2844" max="2844" width="4.5703125" style="203" customWidth="1"/>
    <col min="2845" max="2845" width="10.5703125" style="203" customWidth="1"/>
    <col min="2846" max="2846" width="9.140625" style="203" customWidth="1"/>
    <col min="2847" max="2847" width="2.5703125" style="203" customWidth="1"/>
    <col min="2848" max="2848" width="8.42578125" style="203" customWidth="1"/>
    <col min="2849" max="2849" width="9" style="203" customWidth="1"/>
    <col min="2850" max="2852" width="4.5703125" style="203" customWidth="1"/>
    <col min="2853" max="2853" width="7.140625" style="203" customWidth="1"/>
    <col min="2854" max="2854" width="8.5703125" style="203" customWidth="1"/>
    <col min="2855" max="2858" width="4.5703125" style="203" customWidth="1"/>
    <col min="2859" max="2860" width="11.5703125" style="203"/>
    <col min="2861" max="2861" width="7.140625" style="203" customWidth="1"/>
    <col min="2862" max="2862" width="7.42578125" style="203" customWidth="1"/>
    <col min="2863" max="2863" width="6.5703125" style="203" customWidth="1"/>
    <col min="2864" max="2864" width="8.140625" style="203" customWidth="1"/>
    <col min="2865" max="2865" width="1.5703125" style="203" customWidth="1"/>
    <col min="2866" max="2866" width="11.5703125" style="203"/>
    <col min="2867" max="2867" width="4.42578125" style="203" customWidth="1"/>
    <col min="2868" max="2868" width="4.85546875" style="203" customWidth="1"/>
    <col min="2869" max="2869" width="3.5703125" style="203" customWidth="1"/>
    <col min="2870" max="2870" width="4.42578125" style="203" customWidth="1"/>
    <col min="2871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1" width="8.5703125" style="203" customWidth="1"/>
    <col min="3082" max="3082" width="6.140625" style="203" customWidth="1"/>
    <col min="3083" max="3084" width="4.5703125" style="203" customWidth="1"/>
    <col min="3085" max="3085" width="3.85546875" style="203" customWidth="1"/>
    <col min="3086" max="3086" width="8" style="203" customWidth="1"/>
    <col min="3087" max="3087" width="8.42578125" style="203" customWidth="1"/>
    <col min="3088" max="3090" width="4.5703125" style="203" customWidth="1"/>
    <col min="3091" max="3091" width="4.85546875" style="203" customWidth="1"/>
    <col min="3092" max="3092" width="9.140625" style="203" customWidth="1"/>
    <col min="3093" max="3093" width="7.85546875" style="203" customWidth="1"/>
    <col min="3094" max="3094" width="8.42578125" style="203" customWidth="1"/>
    <col min="3095" max="3095" width="4.5703125" style="203" customWidth="1"/>
    <col min="3096" max="3096" width="7.85546875" style="203" customWidth="1"/>
    <col min="3097" max="3097" width="4.28515625" style="203" customWidth="1"/>
    <col min="3098" max="3098" width="8.140625" style="203" customWidth="1"/>
    <col min="3099" max="3099" width="7.85546875" style="203" customWidth="1"/>
    <col min="3100" max="3100" width="4.5703125" style="203" customWidth="1"/>
    <col min="3101" max="3101" width="10.5703125" style="203" customWidth="1"/>
    <col min="3102" max="3102" width="9.140625" style="203" customWidth="1"/>
    <col min="3103" max="3103" width="2.5703125" style="203" customWidth="1"/>
    <col min="3104" max="3104" width="8.42578125" style="203" customWidth="1"/>
    <col min="3105" max="3105" width="9" style="203" customWidth="1"/>
    <col min="3106" max="3108" width="4.5703125" style="203" customWidth="1"/>
    <col min="3109" max="3109" width="7.140625" style="203" customWidth="1"/>
    <col min="3110" max="3110" width="8.5703125" style="203" customWidth="1"/>
    <col min="3111" max="3114" width="4.5703125" style="203" customWidth="1"/>
    <col min="3115" max="3116" width="11.5703125" style="203"/>
    <col min="3117" max="3117" width="7.140625" style="203" customWidth="1"/>
    <col min="3118" max="3118" width="7.42578125" style="203" customWidth="1"/>
    <col min="3119" max="3119" width="6.5703125" style="203" customWidth="1"/>
    <col min="3120" max="3120" width="8.140625" style="203" customWidth="1"/>
    <col min="3121" max="3121" width="1.5703125" style="203" customWidth="1"/>
    <col min="3122" max="3122" width="11.5703125" style="203"/>
    <col min="3123" max="3123" width="4.42578125" style="203" customWidth="1"/>
    <col min="3124" max="3124" width="4.85546875" style="203" customWidth="1"/>
    <col min="3125" max="3125" width="3.5703125" style="203" customWidth="1"/>
    <col min="3126" max="3126" width="4.42578125" style="203" customWidth="1"/>
    <col min="3127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7" width="8.5703125" style="203" customWidth="1"/>
    <col min="3338" max="3338" width="6.140625" style="203" customWidth="1"/>
    <col min="3339" max="3340" width="4.5703125" style="203" customWidth="1"/>
    <col min="3341" max="3341" width="3.85546875" style="203" customWidth="1"/>
    <col min="3342" max="3342" width="8" style="203" customWidth="1"/>
    <col min="3343" max="3343" width="8.42578125" style="203" customWidth="1"/>
    <col min="3344" max="3346" width="4.5703125" style="203" customWidth="1"/>
    <col min="3347" max="3347" width="4.85546875" style="203" customWidth="1"/>
    <col min="3348" max="3348" width="9.140625" style="203" customWidth="1"/>
    <col min="3349" max="3349" width="7.85546875" style="203" customWidth="1"/>
    <col min="3350" max="3350" width="8.42578125" style="203" customWidth="1"/>
    <col min="3351" max="3351" width="4.5703125" style="203" customWidth="1"/>
    <col min="3352" max="3352" width="7.85546875" style="203" customWidth="1"/>
    <col min="3353" max="3353" width="4.28515625" style="203" customWidth="1"/>
    <col min="3354" max="3354" width="8.140625" style="203" customWidth="1"/>
    <col min="3355" max="3355" width="7.85546875" style="203" customWidth="1"/>
    <col min="3356" max="3356" width="4.5703125" style="203" customWidth="1"/>
    <col min="3357" max="3357" width="10.5703125" style="203" customWidth="1"/>
    <col min="3358" max="3358" width="9.140625" style="203" customWidth="1"/>
    <col min="3359" max="3359" width="2.5703125" style="203" customWidth="1"/>
    <col min="3360" max="3360" width="8.42578125" style="203" customWidth="1"/>
    <col min="3361" max="3361" width="9" style="203" customWidth="1"/>
    <col min="3362" max="3364" width="4.5703125" style="203" customWidth="1"/>
    <col min="3365" max="3365" width="7.140625" style="203" customWidth="1"/>
    <col min="3366" max="3366" width="8.5703125" style="203" customWidth="1"/>
    <col min="3367" max="3370" width="4.5703125" style="203" customWidth="1"/>
    <col min="3371" max="3372" width="11.5703125" style="203"/>
    <col min="3373" max="3373" width="7.140625" style="203" customWidth="1"/>
    <col min="3374" max="3374" width="7.42578125" style="203" customWidth="1"/>
    <col min="3375" max="3375" width="6.5703125" style="203" customWidth="1"/>
    <col min="3376" max="3376" width="8.140625" style="203" customWidth="1"/>
    <col min="3377" max="3377" width="1.5703125" style="203" customWidth="1"/>
    <col min="3378" max="3378" width="11.5703125" style="203"/>
    <col min="3379" max="3379" width="4.42578125" style="203" customWidth="1"/>
    <col min="3380" max="3380" width="4.85546875" style="203" customWidth="1"/>
    <col min="3381" max="3381" width="3.5703125" style="203" customWidth="1"/>
    <col min="3382" max="3382" width="4.42578125" style="203" customWidth="1"/>
    <col min="3383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3" width="8.5703125" style="203" customWidth="1"/>
    <col min="3594" max="3594" width="6.140625" style="203" customWidth="1"/>
    <col min="3595" max="3596" width="4.5703125" style="203" customWidth="1"/>
    <col min="3597" max="3597" width="3.85546875" style="203" customWidth="1"/>
    <col min="3598" max="3598" width="8" style="203" customWidth="1"/>
    <col min="3599" max="3599" width="8.42578125" style="203" customWidth="1"/>
    <col min="3600" max="3602" width="4.5703125" style="203" customWidth="1"/>
    <col min="3603" max="3603" width="4.85546875" style="203" customWidth="1"/>
    <col min="3604" max="3604" width="9.140625" style="203" customWidth="1"/>
    <col min="3605" max="3605" width="7.85546875" style="203" customWidth="1"/>
    <col min="3606" max="3606" width="8.42578125" style="203" customWidth="1"/>
    <col min="3607" max="3607" width="4.5703125" style="203" customWidth="1"/>
    <col min="3608" max="3608" width="7.85546875" style="203" customWidth="1"/>
    <col min="3609" max="3609" width="4.28515625" style="203" customWidth="1"/>
    <col min="3610" max="3610" width="8.140625" style="203" customWidth="1"/>
    <col min="3611" max="3611" width="7.85546875" style="203" customWidth="1"/>
    <col min="3612" max="3612" width="4.5703125" style="203" customWidth="1"/>
    <col min="3613" max="3613" width="10.5703125" style="203" customWidth="1"/>
    <col min="3614" max="3614" width="9.140625" style="203" customWidth="1"/>
    <col min="3615" max="3615" width="2.5703125" style="203" customWidth="1"/>
    <col min="3616" max="3616" width="8.42578125" style="203" customWidth="1"/>
    <col min="3617" max="3617" width="9" style="203" customWidth="1"/>
    <col min="3618" max="3620" width="4.5703125" style="203" customWidth="1"/>
    <col min="3621" max="3621" width="7.140625" style="203" customWidth="1"/>
    <col min="3622" max="3622" width="8.5703125" style="203" customWidth="1"/>
    <col min="3623" max="3626" width="4.5703125" style="203" customWidth="1"/>
    <col min="3627" max="3628" width="11.5703125" style="203"/>
    <col min="3629" max="3629" width="7.140625" style="203" customWidth="1"/>
    <col min="3630" max="3630" width="7.42578125" style="203" customWidth="1"/>
    <col min="3631" max="3631" width="6.5703125" style="203" customWidth="1"/>
    <col min="3632" max="3632" width="8.140625" style="203" customWidth="1"/>
    <col min="3633" max="3633" width="1.5703125" style="203" customWidth="1"/>
    <col min="3634" max="3634" width="11.5703125" style="203"/>
    <col min="3635" max="3635" width="4.42578125" style="203" customWidth="1"/>
    <col min="3636" max="3636" width="4.85546875" style="203" customWidth="1"/>
    <col min="3637" max="3637" width="3.5703125" style="203" customWidth="1"/>
    <col min="3638" max="3638" width="4.42578125" style="203" customWidth="1"/>
    <col min="3639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9" width="8.5703125" style="203" customWidth="1"/>
    <col min="3850" max="3850" width="6.140625" style="203" customWidth="1"/>
    <col min="3851" max="3852" width="4.5703125" style="203" customWidth="1"/>
    <col min="3853" max="3853" width="3.85546875" style="203" customWidth="1"/>
    <col min="3854" max="3854" width="8" style="203" customWidth="1"/>
    <col min="3855" max="3855" width="8.42578125" style="203" customWidth="1"/>
    <col min="3856" max="3858" width="4.5703125" style="203" customWidth="1"/>
    <col min="3859" max="3859" width="4.85546875" style="203" customWidth="1"/>
    <col min="3860" max="3860" width="9.140625" style="203" customWidth="1"/>
    <col min="3861" max="3861" width="7.85546875" style="203" customWidth="1"/>
    <col min="3862" max="3862" width="8.42578125" style="203" customWidth="1"/>
    <col min="3863" max="3863" width="4.5703125" style="203" customWidth="1"/>
    <col min="3864" max="3864" width="7.85546875" style="203" customWidth="1"/>
    <col min="3865" max="3865" width="4.28515625" style="203" customWidth="1"/>
    <col min="3866" max="3866" width="8.140625" style="203" customWidth="1"/>
    <col min="3867" max="3867" width="7.85546875" style="203" customWidth="1"/>
    <col min="3868" max="3868" width="4.5703125" style="203" customWidth="1"/>
    <col min="3869" max="3869" width="10.5703125" style="203" customWidth="1"/>
    <col min="3870" max="3870" width="9.140625" style="203" customWidth="1"/>
    <col min="3871" max="3871" width="2.5703125" style="203" customWidth="1"/>
    <col min="3872" max="3872" width="8.42578125" style="203" customWidth="1"/>
    <col min="3873" max="3873" width="9" style="203" customWidth="1"/>
    <col min="3874" max="3876" width="4.5703125" style="203" customWidth="1"/>
    <col min="3877" max="3877" width="7.140625" style="203" customWidth="1"/>
    <col min="3878" max="3878" width="8.5703125" style="203" customWidth="1"/>
    <col min="3879" max="3882" width="4.5703125" style="203" customWidth="1"/>
    <col min="3883" max="3884" width="11.5703125" style="203"/>
    <col min="3885" max="3885" width="7.140625" style="203" customWidth="1"/>
    <col min="3886" max="3886" width="7.42578125" style="203" customWidth="1"/>
    <col min="3887" max="3887" width="6.5703125" style="203" customWidth="1"/>
    <col min="3888" max="3888" width="8.140625" style="203" customWidth="1"/>
    <col min="3889" max="3889" width="1.5703125" style="203" customWidth="1"/>
    <col min="3890" max="3890" width="11.5703125" style="203"/>
    <col min="3891" max="3891" width="4.42578125" style="203" customWidth="1"/>
    <col min="3892" max="3892" width="4.85546875" style="203" customWidth="1"/>
    <col min="3893" max="3893" width="3.5703125" style="203" customWidth="1"/>
    <col min="3894" max="3894" width="4.42578125" style="203" customWidth="1"/>
    <col min="3895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5" width="8.5703125" style="203" customWidth="1"/>
    <col min="4106" max="4106" width="6.140625" style="203" customWidth="1"/>
    <col min="4107" max="4108" width="4.5703125" style="203" customWidth="1"/>
    <col min="4109" max="4109" width="3.85546875" style="203" customWidth="1"/>
    <col min="4110" max="4110" width="8" style="203" customWidth="1"/>
    <col min="4111" max="4111" width="8.42578125" style="203" customWidth="1"/>
    <col min="4112" max="4114" width="4.5703125" style="203" customWidth="1"/>
    <col min="4115" max="4115" width="4.85546875" style="203" customWidth="1"/>
    <col min="4116" max="4116" width="9.140625" style="203" customWidth="1"/>
    <col min="4117" max="4117" width="7.85546875" style="203" customWidth="1"/>
    <col min="4118" max="4118" width="8.42578125" style="203" customWidth="1"/>
    <col min="4119" max="4119" width="4.5703125" style="203" customWidth="1"/>
    <col min="4120" max="4120" width="7.85546875" style="203" customWidth="1"/>
    <col min="4121" max="4121" width="4.28515625" style="203" customWidth="1"/>
    <col min="4122" max="4122" width="8.140625" style="203" customWidth="1"/>
    <col min="4123" max="4123" width="7.85546875" style="203" customWidth="1"/>
    <col min="4124" max="4124" width="4.5703125" style="203" customWidth="1"/>
    <col min="4125" max="4125" width="10.5703125" style="203" customWidth="1"/>
    <col min="4126" max="4126" width="9.140625" style="203" customWidth="1"/>
    <col min="4127" max="4127" width="2.5703125" style="203" customWidth="1"/>
    <col min="4128" max="4128" width="8.42578125" style="203" customWidth="1"/>
    <col min="4129" max="4129" width="9" style="203" customWidth="1"/>
    <col min="4130" max="4132" width="4.5703125" style="203" customWidth="1"/>
    <col min="4133" max="4133" width="7.140625" style="203" customWidth="1"/>
    <col min="4134" max="4134" width="8.5703125" style="203" customWidth="1"/>
    <col min="4135" max="4138" width="4.5703125" style="203" customWidth="1"/>
    <col min="4139" max="4140" width="11.5703125" style="203"/>
    <col min="4141" max="4141" width="7.140625" style="203" customWidth="1"/>
    <col min="4142" max="4142" width="7.42578125" style="203" customWidth="1"/>
    <col min="4143" max="4143" width="6.5703125" style="203" customWidth="1"/>
    <col min="4144" max="4144" width="8.140625" style="203" customWidth="1"/>
    <col min="4145" max="4145" width="1.5703125" style="203" customWidth="1"/>
    <col min="4146" max="4146" width="11.5703125" style="203"/>
    <col min="4147" max="4147" width="4.42578125" style="203" customWidth="1"/>
    <col min="4148" max="4148" width="4.85546875" style="203" customWidth="1"/>
    <col min="4149" max="4149" width="3.5703125" style="203" customWidth="1"/>
    <col min="4150" max="4150" width="4.42578125" style="203" customWidth="1"/>
    <col min="4151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1" width="8.5703125" style="203" customWidth="1"/>
    <col min="4362" max="4362" width="6.140625" style="203" customWidth="1"/>
    <col min="4363" max="4364" width="4.5703125" style="203" customWidth="1"/>
    <col min="4365" max="4365" width="3.85546875" style="203" customWidth="1"/>
    <col min="4366" max="4366" width="8" style="203" customWidth="1"/>
    <col min="4367" max="4367" width="8.42578125" style="203" customWidth="1"/>
    <col min="4368" max="4370" width="4.5703125" style="203" customWidth="1"/>
    <col min="4371" max="4371" width="4.85546875" style="203" customWidth="1"/>
    <col min="4372" max="4372" width="9.140625" style="203" customWidth="1"/>
    <col min="4373" max="4373" width="7.85546875" style="203" customWidth="1"/>
    <col min="4374" max="4374" width="8.42578125" style="203" customWidth="1"/>
    <col min="4375" max="4375" width="4.5703125" style="203" customWidth="1"/>
    <col min="4376" max="4376" width="7.85546875" style="203" customWidth="1"/>
    <col min="4377" max="4377" width="4.28515625" style="203" customWidth="1"/>
    <col min="4378" max="4378" width="8.140625" style="203" customWidth="1"/>
    <col min="4379" max="4379" width="7.85546875" style="203" customWidth="1"/>
    <col min="4380" max="4380" width="4.5703125" style="203" customWidth="1"/>
    <col min="4381" max="4381" width="10.5703125" style="203" customWidth="1"/>
    <col min="4382" max="4382" width="9.140625" style="203" customWidth="1"/>
    <col min="4383" max="4383" width="2.5703125" style="203" customWidth="1"/>
    <col min="4384" max="4384" width="8.42578125" style="203" customWidth="1"/>
    <col min="4385" max="4385" width="9" style="203" customWidth="1"/>
    <col min="4386" max="4388" width="4.5703125" style="203" customWidth="1"/>
    <col min="4389" max="4389" width="7.140625" style="203" customWidth="1"/>
    <col min="4390" max="4390" width="8.5703125" style="203" customWidth="1"/>
    <col min="4391" max="4394" width="4.5703125" style="203" customWidth="1"/>
    <col min="4395" max="4396" width="11.5703125" style="203"/>
    <col min="4397" max="4397" width="7.140625" style="203" customWidth="1"/>
    <col min="4398" max="4398" width="7.42578125" style="203" customWidth="1"/>
    <col min="4399" max="4399" width="6.5703125" style="203" customWidth="1"/>
    <col min="4400" max="4400" width="8.140625" style="203" customWidth="1"/>
    <col min="4401" max="4401" width="1.5703125" style="203" customWidth="1"/>
    <col min="4402" max="4402" width="11.5703125" style="203"/>
    <col min="4403" max="4403" width="4.42578125" style="203" customWidth="1"/>
    <col min="4404" max="4404" width="4.85546875" style="203" customWidth="1"/>
    <col min="4405" max="4405" width="3.5703125" style="203" customWidth="1"/>
    <col min="4406" max="4406" width="4.42578125" style="203" customWidth="1"/>
    <col min="4407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7" width="8.5703125" style="203" customWidth="1"/>
    <col min="4618" max="4618" width="6.140625" style="203" customWidth="1"/>
    <col min="4619" max="4620" width="4.5703125" style="203" customWidth="1"/>
    <col min="4621" max="4621" width="3.85546875" style="203" customWidth="1"/>
    <col min="4622" max="4622" width="8" style="203" customWidth="1"/>
    <col min="4623" max="4623" width="8.42578125" style="203" customWidth="1"/>
    <col min="4624" max="4626" width="4.5703125" style="203" customWidth="1"/>
    <col min="4627" max="4627" width="4.85546875" style="203" customWidth="1"/>
    <col min="4628" max="4628" width="9.140625" style="203" customWidth="1"/>
    <col min="4629" max="4629" width="7.85546875" style="203" customWidth="1"/>
    <col min="4630" max="4630" width="8.42578125" style="203" customWidth="1"/>
    <col min="4631" max="4631" width="4.5703125" style="203" customWidth="1"/>
    <col min="4632" max="4632" width="7.85546875" style="203" customWidth="1"/>
    <col min="4633" max="4633" width="4.28515625" style="203" customWidth="1"/>
    <col min="4634" max="4634" width="8.140625" style="203" customWidth="1"/>
    <col min="4635" max="4635" width="7.85546875" style="203" customWidth="1"/>
    <col min="4636" max="4636" width="4.5703125" style="203" customWidth="1"/>
    <col min="4637" max="4637" width="10.5703125" style="203" customWidth="1"/>
    <col min="4638" max="4638" width="9.140625" style="203" customWidth="1"/>
    <col min="4639" max="4639" width="2.5703125" style="203" customWidth="1"/>
    <col min="4640" max="4640" width="8.42578125" style="203" customWidth="1"/>
    <col min="4641" max="4641" width="9" style="203" customWidth="1"/>
    <col min="4642" max="4644" width="4.5703125" style="203" customWidth="1"/>
    <col min="4645" max="4645" width="7.140625" style="203" customWidth="1"/>
    <col min="4646" max="4646" width="8.5703125" style="203" customWidth="1"/>
    <col min="4647" max="4650" width="4.5703125" style="203" customWidth="1"/>
    <col min="4651" max="4652" width="11.5703125" style="203"/>
    <col min="4653" max="4653" width="7.140625" style="203" customWidth="1"/>
    <col min="4654" max="4654" width="7.42578125" style="203" customWidth="1"/>
    <col min="4655" max="4655" width="6.5703125" style="203" customWidth="1"/>
    <col min="4656" max="4656" width="8.140625" style="203" customWidth="1"/>
    <col min="4657" max="4657" width="1.5703125" style="203" customWidth="1"/>
    <col min="4658" max="4658" width="11.5703125" style="203"/>
    <col min="4659" max="4659" width="4.42578125" style="203" customWidth="1"/>
    <col min="4660" max="4660" width="4.85546875" style="203" customWidth="1"/>
    <col min="4661" max="4661" width="3.5703125" style="203" customWidth="1"/>
    <col min="4662" max="4662" width="4.42578125" style="203" customWidth="1"/>
    <col min="4663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3" width="8.5703125" style="203" customWidth="1"/>
    <col min="4874" max="4874" width="6.140625" style="203" customWidth="1"/>
    <col min="4875" max="4876" width="4.5703125" style="203" customWidth="1"/>
    <col min="4877" max="4877" width="3.85546875" style="203" customWidth="1"/>
    <col min="4878" max="4878" width="8" style="203" customWidth="1"/>
    <col min="4879" max="4879" width="8.42578125" style="203" customWidth="1"/>
    <col min="4880" max="4882" width="4.5703125" style="203" customWidth="1"/>
    <col min="4883" max="4883" width="4.85546875" style="203" customWidth="1"/>
    <col min="4884" max="4884" width="9.140625" style="203" customWidth="1"/>
    <col min="4885" max="4885" width="7.85546875" style="203" customWidth="1"/>
    <col min="4886" max="4886" width="8.42578125" style="203" customWidth="1"/>
    <col min="4887" max="4887" width="4.5703125" style="203" customWidth="1"/>
    <col min="4888" max="4888" width="7.85546875" style="203" customWidth="1"/>
    <col min="4889" max="4889" width="4.28515625" style="203" customWidth="1"/>
    <col min="4890" max="4890" width="8.140625" style="203" customWidth="1"/>
    <col min="4891" max="4891" width="7.85546875" style="203" customWidth="1"/>
    <col min="4892" max="4892" width="4.5703125" style="203" customWidth="1"/>
    <col min="4893" max="4893" width="10.5703125" style="203" customWidth="1"/>
    <col min="4894" max="4894" width="9.140625" style="203" customWidth="1"/>
    <col min="4895" max="4895" width="2.5703125" style="203" customWidth="1"/>
    <col min="4896" max="4896" width="8.42578125" style="203" customWidth="1"/>
    <col min="4897" max="4897" width="9" style="203" customWidth="1"/>
    <col min="4898" max="4900" width="4.5703125" style="203" customWidth="1"/>
    <col min="4901" max="4901" width="7.140625" style="203" customWidth="1"/>
    <col min="4902" max="4902" width="8.5703125" style="203" customWidth="1"/>
    <col min="4903" max="4906" width="4.5703125" style="203" customWidth="1"/>
    <col min="4907" max="4908" width="11.5703125" style="203"/>
    <col min="4909" max="4909" width="7.140625" style="203" customWidth="1"/>
    <col min="4910" max="4910" width="7.42578125" style="203" customWidth="1"/>
    <col min="4911" max="4911" width="6.5703125" style="203" customWidth="1"/>
    <col min="4912" max="4912" width="8.140625" style="203" customWidth="1"/>
    <col min="4913" max="4913" width="1.5703125" style="203" customWidth="1"/>
    <col min="4914" max="4914" width="11.5703125" style="203"/>
    <col min="4915" max="4915" width="4.42578125" style="203" customWidth="1"/>
    <col min="4916" max="4916" width="4.85546875" style="203" customWidth="1"/>
    <col min="4917" max="4917" width="3.5703125" style="203" customWidth="1"/>
    <col min="4918" max="4918" width="4.42578125" style="203" customWidth="1"/>
    <col min="4919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9" width="8.5703125" style="203" customWidth="1"/>
    <col min="5130" max="5130" width="6.140625" style="203" customWidth="1"/>
    <col min="5131" max="5132" width="4.5703125" style="203" customWidth="1"/>
    <col min="5133" max="5133" width="3.85546875" style="203" customWidth="1"/>
    <col min="5134" max="5134" width="8" style="203" customWidth="1"/>
    <col min="5135" max="5135" width="8.42578125" style="203" customWidth="1"/>
    <col min="5136" max="5138" width="4.5703125" style="203" customWidth="1"/>
    <col min="5139" max="5139" width="4.85546875" style="203" customWidth="1"/>
    <col min="5140" max="5140" width="9.140625" style="203" customWidth="1"/>
    <col min="5141" max="5141" width="7.85546875" style="203" customWidth="1"/>
    <col min="5142" max="5142" width="8.42578125" style="203" customWidth="1"/>
    <col min="5143" max="5143" width="4.5703125" style="203" customWidth="1"/>
    <col min="5144" max="5144" width="7.85546875" style="203" customWidth="1"/>
    <col min="5145" max="5145" width="4.28515625" style="203" customWidth="1"/>
    <col min="5146" max="5146" width="8.140625" style="203" customWidth="1"/>
    <col min="5147" max="5147" width="7.85546875" style="203" customWidth="1"/>
    <col min="5148" max="5148" width="4.5703125" style="203" customWidth="1"/>
    <col min="5149" max="5149" width="10.5703125" style="203" customWidth="1"/>
    <col min="5150" max="5150" width="9.140625" style="203" customWidth="1"/>
    <col min="5151" max="5151" width="2.5703125" style="203" customWidth="1"/>
    <col min="5152" max="5152" width="8.42578125" style="203" customWidth="1"/>
    <col min="5153" max="5153" width="9" style="203" customWidth="1"/>
    <col min="5154" max="5156" width="4.5703125" style="203" customWidth="1"/>
    <col min="5157" max="5157" width="7.140625" style="203" customWidth="1"/>
    <col min="5158" max="5158" width="8.5703125" style="203" customWidth="1"/>
    <col min="5159" max="5162" width="4.5703125" style="203" customWidth="1"/>
    <col min="5163" max="5164" width="11.5703125" style="203"/>
    <col min="5165" max="5165" width="7.140625" style="203" customWidth="1"/>
    <col min="5166" max="5166" width="7.42578125" style="203" customWidth="1"/>
    <col min="5167" max="5167" width="6.5703125" style="203" customWidth="1"/>
    <col min="5168" max="5168" width="8.140625" style="203" customWidth="1"/>
    <col min="5169" max="5169" width="1.5703125" style="203" customWidth="1"/>
    <col min="5170" max="5170" width="11.5703125" style="203"/>
    <col min="5171" max="5171" width="4.42578125" style="203" customWidth="1"/>
    <col min="5172" max="5172" width="4.85546875" style="203" customWidth="1"/>
    <col min="5173" max="5173" width="3.5703125" style="203" customWidth="1"/>
    <col min="5174" max="5174" width="4.42578125" style="203" customWidth="1"/>
    <col min="5175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5" width="8.5703125" style="203" customWidth="1"/>
    <col min="5386" max="5386" width="6.140625" style="203" customWidth="1"/>
    <col min="5387" max="5388" width="4.5703125" style="203" customWidth="1"/>
    <col min="5389" max="5389" width="3.85546875" style="203" customWidth="1"/>
    <col min="5390" max="5390" width="8" style="203" customWidth="1"/>
    <col min="5391" max="5391" width="8.42578125" style="203" customWidth="1"/>
    <col min="5392" max="5394" width="4.5703125" style="203" customWidth="1"/>
    <col min="5395" max="5395" width="4.85546875" style="203" customWidth="1"/>
    <col min="5396" max="5396" width="9.140625" style="203" customWidth="1"/>
    <col min="5397" max="5397" width="7.85546875" style="203" customWidth="1"/>
    <col min="5398" max="5398" width="8.42578125" style="203" customWidth="1"/>
    <col min="5399" max="5399" width="4.5703125" style="203" customWidth="1"/>
    <col min="5400" max="5400" width="7.85546875" style="203" customWidth="1"/>
    <col min="5401" max="5401" width="4.28515625" style="203" customWidth="1"/>
    <col min="5402" max="5402" width="8.140625" style="203" customWidth="1"/>
    <col min="5403" max="5403" width="7.85546875" style="203" customWidth="1"/>
    <col min="5404" max="5404" width="4.5703125" style="203" customWidth="1"/>
    <col min="5405" max="5405" width="10.5703125" style="203" customWidth="1"/>
    <col min="5406" max="5406" width="9.140625" style="203" customWidth="1"/>
    <col min="5407" max="5407" width="2.5703125" style="203" customWidth="1"/>
    <col min="5408" max="5408" width="8.42578125" style="203" customWidth="1"/>
    <col min="5409" max="5409" width="9" style="203" customWidth="1"/>
    <col min="5410" max="5412" width="4.5703125" style="203" customWidth="1"/>
    <col min="5413" max="5413" width="7.140625" style="203" customWidth="1"/>
    <col min="5414" max="5414" width="8.5703125" style="203" customWidth="1"/>
    <col min="5415" max="5418" width="4.5703125" style="203" customWidth="1"/>
    <col min="5419" max="5420" width="11.5703125" style="203"/>
    <col min="5421" max="5421" width="7.140625" style="203" customWidth="1"/>
    <col min="5422" max="5422" width="7.42578125" style="203" customWidth="1"/>
    <col min="5423" max="5423" width="6.5703125" style="203" customWidth="1"/>
    <col min="5424" max="5424" width="8.140625" style="203" customWidth="1"/>
    <col min="5425" max="5425" width="1.5703125" style="203" customWidth="1"/>
    <col min="5426" max="5426" width="11.5703125" style="203"/>
    <col min="5427" max="5427" width="4.42578125" style="203" customWidth="1"/>
    <col min="5428" max="5428" width="4.85546875" style="203" customWidth="1"/>
    <col min="5429" max="5429" width="3.5703125" style="203" customWidth="1"/>
    <col min="5430" max="5430" width="4.42578125" style="203" customWidth="1"/>
    <col min="5431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1" width="8.5703125" style="203" customWidth="1"/>
    <col min="5642" max="5642" width="6.140625" style="203" customWidth="1"/>
    <col min="5643" max="5644" width="4.5703125" style="203" customWidth="1"/>
    <col min="5645" max="5645" width="3.85546875" style="203" customWidth="1"/>
    <col min="5646" max="5646" width="8" style="203" customWidth="1"/>
    <col min="5647" max="5647" width="8.42578125" style="203" customWidth="1"/>
    <col min="5648" max="5650" width="4.5703125" style="203" customWidth="1"/>
    <col min="5651" max="5651" width="4.85546875" style="203" customWidth="1"/>
    <col min="5652" max="5652" width="9.140625" style="203" customWidth="1"/>
    <col min="5653" max="5653" width="7.85546875" style="203" customWidth="1"/>
    <col min="5654" max="5654" width="8.42578125" style="203" customWidth="1"/>
    <col min="5655" max="5655" width="4.5703125" style="203" customWidth="1"/>
    <col min="5656" max="5656" width="7.85546875" style="203" customWidth="1"/>
    <col min="5657" max="5657" width="4.28515625" style="203" customWidth="1"/>
    <col min="5658" max="5658" width="8.140625" style="203" customWidth="1"/>
    <col min="5659" max="5659" width="7.85546875" style="203" customWidth="1"/>
    <col min="5660" max="5660" width="4.5703125" style="203" customWidth="1"/>
    <col min="5661" max="5661" width="10.5703125" style="203" customWidth="1"/>
    <col min="5662" max="5662" width="9.140625" style="203" customWidth="1"/>
    <col min="5663" max="5663" width="2.5703125" style="203" customWidth="1"/>
    <col min="5664" max="5664" width="8.42578125" style="203" customWidth="1"/>
    <col min="5665" max="5665" width="9" style="203" customWidth="1"/>
    <col min="5666" max="5668" width="4.5703125" style="203" customWidth="1"/>
    <col min="5669" max="5669" width="7.140625" style="203" customWidth="1"/>
    <col min="5670" max="5670" width="8.5703125" style="203" customWidth="1"/>
    <col min="5671" max="5674" width="4.5703125" style="203" customWidth="1"/>
    <col min="5675" max="5676" width="11.5703125" style="203"/>
    <col min="5677" max="5677" width="7.140625" style="203" customWidth="1"/>
    <col min="5678" max="5678" width="7.42578125" style="203" customWidth="1"/>
    <col min="5679" max="5679" width="6.5703125" style="203" customWidth="1"/>
    <col min="5680" max="5680" width="8.140625" style="203" customWidth="1"/>
    <col min="5681" max="5681" width="1.5703125" style="203" customWidth="1"/>
    <col min="5682" max="5682" width="11.5703125" style="203"/>
    <col min="5683" max="5683" width="4.42578125" style="203" customWidth="1"/>
    <col min="5684" max="5684" width="4.85546875" style="203" customWidth="1"/>
    <col min="5685" max="5685" width="3.5703125" style="203" customWidth="1"/>
    <col min="5686" max="5686" width="4.42578125" style="203" customWidth="1"/>
    <col min="5687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7" width="8.5703125" style="203" customWidth="1"/>
    <col min="5898" max="5898" width="6.140625" style="203" customWidth="1"/>
    <col min="5899" max="5900" width="4.5703125" style="203" customWidth="1"/>
    <col min="5901" max="5901" width="3.85546875" style="203" customWidth="1"/>
    <col min="5902" max="5902" width="8" style="203" customWidth="1"/>
    <col min="5903" max="5903" width="8.42578125" style="203" customWidth="1"/>
    <col min="5904" max="5906" width="4.5703125" style="203" customWidth="1"/>
    <col min="5907" max="5907" width="4.85546875" style="203" customWidth="1"/>
    <col min="5908" max="5908" width="9.140625" style="203" customWidth="1"/>
    <col min="5909" max="5909" width="7.85546875" style="203" customWidth="1"/>
    <col min="5910" max="5910" width="8.42578125" style="203" customWidth="1"/>
    <col min="5911" max="5911" width="4.5703125" style="203" customWidth="1"/>
    <col min="5912" max="5912" width="7.85546875" style="203" customWidth="1"/>
    <col min="5913" max="5913" width="4.28515625" style="203" customWidth="1"/>
    <col min="5914" max="5914" width="8.140625" style="203" customWidth="1"/>
    <col min="5915" max="5915" width="7.85546875" style="203" customWidth="1"/>
    <col min="5916" max="5916" width="4.5703125" style="203" customWidth="1"/>
    <col min="5917" max="5917" width="10.5703125" style="203" customWidth="1"/>
    <col min="5918" max="5918" width="9.140625" style="203" customWidth="1"/>
    <col min="5919" max="5919" width="2.5703125" style="203" customWidth="1"/>
    <col min="5920" max="5920" width="8.42578125" style="203" customWidth="1"/>
    <col min="5921" max="5921" width="9" style="203" customWidth="1"/>
    <col min="5922" max="5924" width="4.5703125" style="203" customWidth="1"/>
    <col min="5925" max="5925" width="7.140625" style="203" customWidth="1"/>
    <col min="5926" max="5926" width="8.5703125" style="203" customWidth="1"/>
    <col min="5927" max="5930" width="4.5703125" style="203" customWidth="1"/>
    <col min="5931" max="5932" width="11.5703125" style="203"/>
    <col min="5933" max="5933" width="7.140625" style="203" customWidth="1"/>
    <col min="5934" max="5934" width="7.42578125" style="203" customWidth="1"/>
    <col min="5935" max="5935" width="6.5703125" style="203" customWidth="1"/>
    <col min="5936" max="5936" width="8.140625" style="203" customWidth="1"/>
    <col min="5937" max="5937" width="1.5703125" style="203" customWidth="1"/>
    <col min="5938" max="5938" width="11.5703125" style="203"/>
    <col min="5939" max="5939" width="4.42578125" style="203" customWidth="1"/>
    <col min="5940" max="5940" width="4.85546875" style="203" customWidth="1"/>
    <col min="5941" max="5941" width="3.5703125" style="203" customWidth="1"/>
    <col min="5942" max="5942" width="4.42578125" style="203" customWidth="1"/>
    <col min="5943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3" width="8.5703125" style="203" customWidth="1"/>
    <col min="6154" max="6154" width="6.140625" style="203" customWidth="1"/>
    <col min="6155" max="6156" width="4.5703125" style="203" customWidth="1"/>
    <col min="6157" max="6157" width="3.85546875" style="203" customWidth="1"/>
    <col min="6158" max="6158" width="8" style="203" customWidth="1"/>
    <col min="6159" max="6159" width="8.42578125" style="203" customWidth="1"/>
    <col min="6160" max="6162" width="4.5703125" style="203" customWidth="1"/>
    <col min="6163" max="6163" width="4.85546875" style="203" customWidth="1"/>
    <col min="6164" max="6164" width="9.140625" style="203" customWidth="1"/>
    <col min="6165" max="6165" width="7.85546875" style="203" customWidth="1"/>
    <col min="6166" max="6166" width="8.42578125" style="203" customWidth="1"/>
    <col min="6167" max="6167" width="4.5703125" style="203" customWidth="1"/>
    <col min="6168" max="6168" width="7.85546875" style="203" customWidth="1"/>
    <col min="6169" max="6169" width="4.28515625" style="203" customWidth="1"/>
    <col min="6170" max="6170" width="8.140625" style="203" customWidth="1"/>
    <col min="6171" max="6171" width="7.85546875" style="203" customWidth="1"/>
    <col min="6172" max="6172" width="4.5703125" style="203" customWidth="1"/>
    <col min="6173" max="6173" width="10.5703125" style="203" customWidth="1"/>
    <col min="6174" max="6174" width="9.140625" style="203" customWidth="1"/>
    <col min="6175" max="6175" width="2.5703125" style="203" customWidth="1"/>
    <col min="6176" max="6176" width="8.42578125" style="203" customWidth="1"/>
    <col min="6177" max="6177" width="9" style="203" customWidth="1"/>
    <col min="6178" max="6180" width="4.5703125" style="203" customWidth="1"/>
    <col min="6181" max="6181" width="7.140625" style="203" customWidth="1"/>
    <col min="6182" max="6182" width="8.5703125" style="203" customWidth="1"/>
    <col min="6183" max="6186" width="4.5703125" style="203" customWidth="1"/>
    <col min="6187" max="6188" width="11.5703125" style="203"/>
    <col min="6189" max="6189" width="7.140625" style="203" customWidth="1"/>
    <col min="6190" max="6190" width="7.42578125" style="203" customWidth="1"/>
    <col min="6191" max="6191" width="6.5703125" style="203" customWidth="1"/>
    <col min="6192" max="6192" width="8.140625" style="203" customWidth="1"/>
    <col min="6193" max="6193" width="1.5703125" style="203" customWidth="1"/>
    <col min="6194" max="6194" width="11.5703125" style="203"/>
    <col min="6195" max="6195" width="4.42578125" style="203" customWidth="1"/>
    <col min="6196" max="6196" width="4.85546875" style="203" customWidth="1"/>
    <col min="6197" max="6197" width="3.5703125" style="203" customWidth="1"/>
    <col min="6198" max="6198" width="4.42578125" style="203" customWidth="1"/>
    <col min="6199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9" width="8.5703125" style="203" customWidth="1"/>
    <col min="6410" max="6410" width="6.140625" style="203" customWidth="1"/>
    <col min="6411" max="6412" width="4.5703125" style="203" customWidth="1"/>
    <col min="6413" max="6413" width="3.85546875" style="203" customWidth="1"/>
    <col min="6414" max="6414" width="8" style="203" customWidth="1"/>
    <col min="6415" max="6415" width="8.42578125" style="203" customWidth="1"/>
    <col min="6416" max="6418" width="4.5703125" style="203" customWidth="1"/>
    <col min="6419" max="6419" width="4.85546875" style="203" customWidth="1"/>
    <col min="6420" max="6420" width="9.140625" style="203" customWidth="1"/>
    <col min="6421" max="6421" width="7.85546875" style="203" customWidth="1"/>
    <col min="6422" max="6422" width="8.42578125" style="203" customWidth="1"/>
    <col min="6423" max="6423" width="4.5703125" style="203" customWidth="1"/>
    <col min="6424" max="6424" width="7.85546875" style="203" customWidth="1"/>
    <col min="6425" max="6425" width="4.28515625" style="203" customWidth="1"/>
    <col min="6426" max="6426" width="8.140625" style="203" customWidth="1"/>
    <col min="6427" max="6427" width="7.85546875" style="203" customWidth="1"/>
    <col min="6428" max="6428" width="4.5703125" style="203" customWidth="1"/>
    <col min="6429" max="6429" width="10.5703125" style="203" customWidth="1"/>
    <col min="6430" max="6430" width="9.140625" style="203" customWidth="1"/>
    <col min="6431" max="6431" width="2.5703125" style="203" customWidth="1"/>
    <col min="6432" max="6432" width="8.42578125" style="203" customWidth="1"/>
    <col min="6433" max="6433" width="9" style="203" customWidth="1"/>
    <col min="6434" max="6436" width="4.5703125" style="203" customWidth="1"/>
    <col min="6437" max="6437" width="7.140625" style="203" customWidth="1"/>
    <col min="6438" max="6438" width="8.5703125" style="203" customWidth="1"/>
    <col min="6439" max="6442" width="4.5703125" style="203" customWidth="1"/>
    <col min="6443" max="6444" width="11.5703125" style="203"/>
    <col min="6445" max="6445" width="7.140625" style="203" customWidth="1"/>
    <col min="6446" max="6446" width="7.42578125" style="203" customWidth="1"/>
    <col min="6447" max="6447" width="6.5703125" style="203" customWidth="1"/>
    <col min="6448" max="6448" width="8.140625" style="203" customWidth="1"/>
    <col min="6449" max="6449" width="1.5703125" style="203" customWidth="1"/>
    <col min="6450" max="6450" width="11.5703125" style="203"/>
    <col min="6451" max="6451" width="4.42578125" style="203" customWidth="1"/>
    <col min="6452" max="6452" width="4.85546875" style="203" customWidth="1"/>
    <col min="6453" max="6453" width="3.5703125" style="203" customWidth="1"/>
    <col min="6454" max="6454" width="4.42578125" style="203" customWidth="1"/>
    <col min="6455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5" width="8.5703125" style="203" customWidth="1"/>
    <col min="6666" max="6666" width="6.140625" style="203" customWidth="1"/>
    <col min="6667" max="6668" width="4.5703125" style="203" customWidth="1"/>
    <col min="6669" max="6669" width="3.85546875" style="203" customWidth="1"/>
    <col min="6670" max="6670" width="8" style="203" customWidth="1"/>
    <col min="6671" max="6671" width="8.42578125" style="203" customWidth="1"/>
    <col min="6672" max="6674" width="4.5703125" style="203" customWidth="1"/>
    <col min="6675" max="6675" width="4.85546875" style="203" customWidth="1"/>
    <col min="6676" max="6676" width="9.140625" style="203" customWidth="1"/>
    <col min="6677" max="6677" width="7.85546875" style="203" customWidth="1"/>
    <col min="6678" max="6678" width="8.42578125" style="203" customWidth="1"/>
    <col min="6679" max="6679" width="4.5703125" style="203" customWidth="1"/>
    <col min="6680" max="6680" width="7.85546875" style="203" customWidth="1"/>
    <col min="6681" max="6681" width="4.28515625" style="203" customWidth="1"/>
    <col min="6682" max="6682" width="8.140625" style="203" customWidth="1"/>
    <col min="6683" max="6683" width="7.85546875" style="203" customWidth="1"/>
    <col min="6684" max="6684" width="4.5703125" style="203" customWidth="1"/>
    <col min="6685" max="6685" width="10.5703125" style="203" customWidth="1"/>
    <col min="6686" max="6686" width="9.140625" style="203" customWidth="1"/>
    <col min="6687" max="6687" width="2.5703125" style="203" customWidth="1"/>
    <col min="6688" max="6688" width="8.42578125" style="203" customWidth="1"/>
    <col min="6689" max="6689" width="9" style="203" customWidth="1"/>
    <col min="6690" max="6692" width="4.5703125" style="203" customWidth="1"/>
    <col min="6693" max="6693" width="7.140625" style="203" customWidth="1"/>
    <col min="6694" max="6694" width="8.5703125" style="203" customWidth="1"/>
    <col min="6695" max="6698" width="4.5703125" style="203" customWidth="1"/>
    <col min="6699" max="6700" width="11.5703125" style="203"/>
    <col min="6701" max="6701" width="7.140625" style="203" customWidth="1"/>
    <col min="6702" max="6702" width="7.42578125" style="203" customWidth="1"/>
    <col min="6703" max="6703" width="6.5703125" style="203" customWidth="1"/>
    <col min="6704" max="6704" width="8.140625" style="203" customWidth="1"/>
    <col min="6705" max="6705" width="1.5703125" style="203" customWidth="1"/>
    <col min="6706" max="6706" width="11.5703125" style="203"/>
    <col min="6707" max="6707" width="4.42578125" style="203" customWidth="1"/>
    <col min="6708" max="6708" width="4.85546875" style="203" customWidth="1"/>
    <col min="6709" max="6709" width="3.5703125" style="203" customWidth="1"/>
    <col min="6710" max="6710" width="4.42578125" style="203" customWidth="1"/>
    <col min="6711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1" width="8.5703125" style="203" customWidth="1"/>
    <col min="6922" max="6922" width="6.140625" style="203" customWidth="1"/>
    <col min="6923" max="6924" width="4.5703125" style="203" customWidth="1"/>
    <col min="6925" max="6925" width="3.85546875" style="203" customWidth="1"/>
    <col min="6926" max="6926" width="8" style="203" customWidth="1"/>
    <col min="6927" max="6927" width="8.42578125" style="203" customWidth="1"/>
    <col min="6928" max="6930" width="4.5703125" style="203" customWidth="1"/>
    <col min="6931" max="6931" width="4.85546875" style="203" customWidth="1"/>
    <col min="6932" max="6932" width="9.140625" style="203" customWidth="1"/>
    <col min="6933" max="6933" width="7.85546875" style="203" customWidth="1"/>
    <col min="6934" max="6934" width="8.42578125" style="203" customWidth="1"/>
    <col min="6935" max="6935" width="4.5703125" style="203" customWidth="1"/>
    <col min="6936" max="6936" width="7.85546875" style="203" customWidth="1"/>
    <col min="6937" max="6937" width="4.28515625" style="203" customWidth="1"/>
    <col min="6938" max="6938" width="8.140625" style="203" customWidth="1"/>
    <col min="6939" max="6939" width="7.85546875" style="203" customWidth="1"/>
    <col min="6940" max="6940" width="4.5703125" style="203" customWidth="1"/>
    <col min="6941" max="6941" width="10.5703125" style="203" customWidth="1"/>
    <col min="6942" max="6942" width="9.140625" style="203" customWidth="1"/>
    <col min="6943" max="6943" width="2.5703125" style="203" customWidth="1"/>
    <col min="6944" max="6944" width="8.42578125" style="203" customWidth="1"/>
    <col min="6945" max="6945" width="9" style="203" customWidth="1"/>
    <col min="6946" max="6948" width="4.5703125" style="203" customWidth="1"/>
    <col min="6949" max="6949" width="7.140625" style="203" customWidth="1"/>
    <col min="6950" max="6950" width="8.5703125" style="203" customWidth="1"/>
    <col min="6951" max="6954" width="4.5703125" style="203" customWidth="1"/>
    <col min="6955" max="6956" width="11.5703125" style="203"/>
    <col min="6957" max="6957" width="7.140625" style="203" customWidth="1"/>
    <col min="6958" max="6958" width="7.42578125" style="203" customWidth="1"/>
    <col min="6959" max="6959" width="6.5703125" style="203" customWidth="1"/>
    <col min="6960" max="6960" width="8.140625" style="203" customWidth="1"/>
    <col min="6961" max="6961" width="1.5703125" style="203" customWidth="1"/>
    <col min="6962" max="6962" width="11.5703125" style="203"/>
    <col min="6963" max="6963" width="4.42578125" style="203" customWidth="1"/>
    <col min="6964" max="6964" width="4.85546875" style="203" customWidth="1"/>
    <col min="6965" max="6965" width="3.5703125" style="203" customWidth="1"/>
    <col min="6966" max="6966" width="4.42578125" style="203" customWidth="1"/>
    <col min="6967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7" width="8.5703125" style="203" customWidth="1"/>
    <col min="7178" max="7178" width="6.140625" style="203" customWidth="1"/>
    <col min="7179" max="7180" width="4.5703125" style="203" customWidth="1"/>
    <col min="7181" max="7181" width="3.85546875" style="203" customWidth="1"/>
    <col min="7182" max="7182" width="8" style="203" customWidth="1"/>
    <col min="7183" max="7183" width="8.42578125" style="203" customWidth="1"/>
    <col min="7184" max="7186" width="4.5703125" style="203" customWidth="1"/>
    <col min="7187" max="7187" width="4.85546875" style="203" customWidth="1"/>
    <col min="7188" max="7188" width="9.140625" style="203" customWidth="1"/>
    <col min="7189" max="7189" width="7.85546875" style="203" customWidth="1"/>
    <col min="7190" max="7190" width="8.42578125" style="203" customWidth="1"/>
    <col min="7191" max="7191" width="4.5703125" style="203" customWidth="1"/>
    <col min="7192" max="7192" width="7.85546875" style="203" customWidth="1"/>
    <col min="7193" max="7193" width="4.28515625" style="203" customWidth="1"/>
    <col min="7194" max="7194" width="8.140625" style="203" customWidth="1"/>
    <col min="7195" max="7195" width="7.85546875" style="203" customWidth="1"/>
    <col min="7196" max="7196" width="4.5703125" style="203" customWidth="1"/>
    <col min="7197" max="7197" width="10.5703125" style="203" customWidth="1"/>
    <col min="7198" max="7198" width="9.140625" style="203" customWidth="1"/>
    <col min="7199" max="7199" width="2.5703125" style="203" customWidth="1"/>
    <col min="7200" max="7200" width="8.42578125" style="203" customWidth="1"/>
    <col min="7201" max="7201" width="9" style="203" customWidth="1"/>
    <col min="7202" max="7204" width="4.5703125" style="203" customWidth="1"/>
    <col min="7205" max="7205" width="7.140625" style="203" customWidth="1"/>
    <col min="7206" max="7206" width="8.5703125" style="203" customWidth="1"/>
    <col min="7207" max="7210" width="4.5703125" style="203" customWidth="1"/>
    <col min="7211" max="7212" width="11.5703125" style="203"/>
    <col min="7213" max="7213" width="7.140625" style="203" customWidth="1"/>
    <col min="7214" max="7214" width="7.42578125" style="203" customWidth="1"/>
    <col min="7215" max="7215" width="6.5703125" style="203" customWidth="1"/>
    <col min="7216" max="7216" width="8.140625" style="203" customWidth="1"/>
    <col min="7217" max="7217" width="1.5703125" style="203" customWidth="1"/>
    <col min="7218" max="7218" width="11.5703125" style="203"/>
    <col min="7219" max="7219" width="4.42578125" style="203" customWidth="1"/>
    <col min="7220" max="7220" width="4.85546875" style="203" customWidth="1"/>
    <col min="7221" max="7221" width="3.5703125" style="203" customWidth="1"/>
    <col min="7222" max="7222" width="4.42578125" style="203" customWidth="1"/>
    <col min="7223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3" width="8.5703125" style="203" customWidth="1"/>
    <col min="7434" max="7434" width="6.140625" style="203" customWidth="1"/>
    <col min="7435" max="7436" width="4.5703125" style="203" customWidth="1"/>
    <col min="7437" max="7437" width="3.85546875" style="203" customWidth="1"/>
    <col min="7438" max="7438" width="8" style="203" customWidth="1"/>
    <col min="7439" max="7439" width="8.42578125" style="203" customWidth="1"/>
    <col min="7440" max="7442" width="4.5703125" style="203" customWidth="1"/>
    <col min="7443" max="7443" width="4.85546875" style="203" customWidth="1"/>
    <col min="7444" max="7444" width="9.140625" style="203" customWidth="1"/>
    <col min="7445" max="7445" width="7.85546875" style="203" customWidth="1"/>
    <col min="7446" max="7446" width="8.42578125" style="203" customWidth="1"/>
    <col min="7447" max="7447" width="4.5703125" style="203" customWidth="1"/>
    <col min="7448" max="7448" width="7.85546875" style="203" customWidth="1"/>
    <col min="7449" max="7449" width="4.28515625" style="203" customWidth="1"/>
    <col min="7450" max="7450" width="8.140625" style="203" customWidth="1"/>
    <col min="7451" max="7451" width="7.85546875" style="203" customWidth="1"/>
    <col min="7452" max="7452" width="4.5703125" style="203" customWidth="1"/>
    <col min="7453" max="7453" width="10.5703125" style="203" customWidth="1"/>
    <col min="7454" max="7454" width="9.140625" style="203" customWidth="1"/>
    <col min="7455" max="7455" width="2.5703125" style="203" customWidth="1"/>
    <col min="7456" max="7456" width="8.42578125" style="203" customWidth="1"/>
    <col min="7457" max="7457" width="9" style="203" customWidth="1"/>
    <col min="7458" max="7460" width="4.5703125" style="203" customWidth="1"/>
    <col min="7461" max="7461" width="7.140625" style="203" customWidth="1"/>
    <col min="7462" max="7462" width="8.5703125" style="203" customWidth="1"/>
    <col min="7463" max="7466" width="4.5703125" style="203" customWidth="1"/>
    <col min="7467" max="7468" width="11.5703125" style="203"/>
    <col min="7469" max="7469" width="7.140625" style="203" customWidth="1"/>
    <col min="7470" max="7470" width="7.42578125" style="203" customWidth="1"/>
    <col min="7471" max="7471" width="6.5703125" style="203" customWidth="1"/>
    <col min="7472" max="7472" width="8.140625" style="203" customWidth="1"/>
    <col min="7473" max="7473" width="1.5703125" style="203" customWidth="1"/>
    <col min="7474" max="7474" width="11.5703125" style="203"/>
    <col min="7475" max="7475" width="4.42578125" style="203" customWidth="1"/>
    <col min="7476" max="7476" width="4.85546875" style="203" customWidth="1"/>
    <col min="7477" max="7477" width="3.5703125" style="203" customWidth="1"/>
    <col min="7478" max="7478" width="4.42578125" style="203" customWidth="1"/>
    <col min="7479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9" width="8.5703125" style="203" customWidth="1"/>
    <col min="7690" max="7690" width="6.140625" style="203" customWidth="1"/>
    <col min="7691" max="7692" width="4.5703125" style="203" customWidth="1"/>
    <col min="7693" max="7693" width="3.85546875" style="203" customWidth="1"/>
    <col min="7694" max="7694" width="8" style="203" customWidth="1"/>
    <col min="7695" max="7695" width="8.42578125" style="203" customWidth="1"/>
    <col min="7696" max="7698" width="4.5703125" style="203" customWidth="1"/>
    <col min="7699" max="7699" width="4.85546875" style="203" customWidth="1"/>
    <col min="7700" max="7700" width="9.140625" style="203" customWidth="1"/>
    <col min="7701" max="7701" width="7.85546875" style="203" customWidth="1"/>
    <col min="7702" max="7702" width="8.42578125" style="203" customWidth="1"/>
    <col min="7703" max="7703" width="4.5703125" style="203" customWidth="1"/>
    <col min="7704" max="7704" width="7.85546875" style="203" customWidth="1"/>
    <col min="7705" max="7705" width="4.28515625" style="203" customWidth="1"/>
    <col min="7706" max="7706" width="8.140625" style="203" customWidth="1"/>
    <col min="7707" max="7707" width="7.85546875" style="203" customWidth="1"/>
    <col min="7708" max="7708" width="4.5703125" style="203" customWidth="1"/>
    <col min="7709" max="7709" width="10.5703125" style="203" customWidth="1"/>
    <col min="7710" max="7710" width="9.140625" style="203" customWidth="1"/>
    <col min="7711" max="7711" width="2.5703125" style="203" customWidth="1"/>
    <col min="7712" max="7712" width="8.42578125" style="203" customWidth="1"/>
    <col min="7713" max="7713" width="9" style="203" customWidth="1"/>
    <col min="7714" max="7716" width="4.5703125" style="203" customWidth="1"/>
    <col min="7717" max="7717" width="7.140625" style="203" customWidth="1"/>
    <col min="7718" max="7718" width="8.5703125" style="203" customWidth="1"/>
    <col min="7719" max="7722" width="4.5703125" style="203" customWidth="1"/>
    <col min="7723" max="7724" width="11.5703125" style="203"/>
    <col min="7725" max="7725" width="7.140625" style="203" customWidth="1"/>
    <col min="7726" max="7726" width="7.42578125" style="203" customWidth="1"/>
    <col min="7727" max="7727" width="6.5703125" style="203" customWidth="1"/>
    <col min="7728" max="7728" width="8.140625" style="203" customWidth="1"/>
    <col min="7729" max="7729" width="1.5703125" style="203" customWidth="1"/>
    <col min="7730" max="7730" width="11.5703125" style="203"/>
    <col min="7731" max="7731" width="4.42578125" style="203" customWidth="1"/>
    <col min="7732" max="7732" width="4.85546875" style="203" customWidth="1"/>
    <col min="7733" max="7733" width="3.5703125" style="203" customWidth="1"/>
    <col min="7734" max="7734" width="4.42578125" style="203" customWidth="1"/>
    <col min="7735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5" width="8.5703125" style="203" customWidth="1"/>
    <col min="7946" max="7946" width="6.140625" style="203" customWidth="1"/>
    <col min="7947" max="7948" width="4.5703125" style="203" customWidth="1"/>
    <col min="7949" max="7949" width="3.85546875" style="203" customWidth="1"/>
    <col min="7950" max="7950" width="8" style="203" customWidth="1"/>
    <col min="7951" max="7951" width="8.42578125" style="203" customWidth="1"/>
    <col min="7952" max="7954" width="4.5703125" style="203" customWidth="1"/>
    <col min="7955" max="7955" width="4.85546875" style="203" customWidth="1"/>
    <col min="7956" max="7956" width="9.140625" style="203" customWidth="1"/>
    <col min="7957" max="7957" width="7.85546875" style="203" customWidth="1"/>
    <col min="7958" max="7958" width="8.42578125" style="203" customWidth="1"/>
    <col min="7959" max="7959" width="4.5703125" style="203" customWidth="1"/>
    <col min="7960" max="7960" width="7.85546875" style="203" customWidth="1"/>
    <col min="7961" max="7961" width="4.28515625" style="203" customWidth="1"/>
    <col min="7962" max="7962" width="8.140625" style="203" customWidth="1"/>
    <col min="7963" max="7963" width="7.85546875" style="203" customWidth="1"/>
    <col min="7964" max="7964" width="4.5703125" style="203" customWidth="1"/>
    <col min="7965" max="7965" width="10.5703125" style="203" customWidth="1"/>
    <col min="7966" max="7966" width="9.140625" style="203" customWidth="1"/>
    <col min="7967" max="7967" width="2.5703125" style="203" customWidth="1"/>
    <col min="7968" max="7968" width="8.42578125" style="203" customWidth="1"/>
    <col min="7969" max="7969" width="9" style="203" customWidth="1"/>
    <col min="7970" max="7972" width="4.5703125" style="203" customWidth="1"/>
    <col min="7973" max="7973" width="7.140625" style="203" customWidth="1"/>
    <col min="7974" max="7974" width="8.5703125" style="203" customWidth="1"/>
    <col min="7975" max="7978" width="4.5703125" style="203" customWidth="1"/>
    <col min="7979" max="7980" width="11.5703125" style="203"/>
    <col min="7981" max="7981" width="7.140625" style="203" customWidth="1"/>
    <col min="7982" max="7982" width="7.42578125" style="203" customWidth="1"/>
    <col min="7983" max="7983" width="6.5703125" style="203" customWidth="1"/>
    <col min="7984" max="7984" width="8.140625" style="203" customWidth="1"/>
    <col min="7985" max="7985" width="1.5703125" style="203" customWidth="1"/>
    <col min="7986" max="7986" width="11.5703125" style="203"/>
    <col min="7987" max="7987" width="4.42578125" style="203" customWidth="1"/>
    <col min="7988" max="7988" width="4.85546875" style="203" customWidth="1"/>
    <col min="7989" max="7989" width="3.5703125" style="203" customWidth="1"/>
    <col min="7990" max="7990" width="4.42578125" style="203" customWidth="1"/>
    <col min="7991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1" width="8.5703125" style="203" customWidth="1"/>
    <col min="8202" max="8202" width="6.140625" style="203" customWidth="1"/>
    <col min="8203" max="8204" width="4.5703125" style="203" customWidth="1"/>
    <col min="8205" max="8205" width="3.85546875" style="203" customWidth="1"/>
    <col min="8206" max="8206" width="8" style="203" customWidth="1"/>
    <col min="8207" max="8207" width="8.42578125" style="203" customWidth="1"/>
    <col min="8208" max="8210" width="4.5703125" style="203" customWidth="1"/>
    <col min="8211" max="8211" width="4.85546875" style="203" customWidth="1"/>
    <col min="8212" max="8212" width="9.140625" style="203" customWidth="1"/>
    <col min="8213" max="8213" width="7.85546875" style="203" customWidth="1"/>
    <col min="8214" max="8214" width="8.42578125" style="203" customWidth="1"/>
    <col min="8215" max="8215" width="4.5703125" style="203" customWidth="1"/>
    <col min="8216" max="8216" width="7.85546875" style="203" customWidth="1"/>
    <col min="8217" max="8217" width="4.28515625" style="203" customWidth="1"/>
    <col min="8218" max="8218" width="8.140625" style="203" customWidth="1"/>
    <col min="8219" max="8219" width="7.85546875" style="203" customWidth="1"/>
    <col min="8220" max="8220" width="4.5703125" style="203" customWidth="1"/>
    <col min="8221" max="8221" width="10.5703125" style="203" customWidth="1"/>
    <col min="8222" max="8222" width="9.140625" style="203" customWidth="1"/>
    <col min="8223" max="8223" width="2.5703125" style="203" customWidth="1"/>
    <col min="8224" max="8224" width="8.42578125" style="203" customWidth="1"/>
    <col min="8225" max="8225" width="9" style="203" customWidth="1"/>
    <col min="8226" max="8228" width="4.5703125" style="203" customWidth="1"/>
    <col min="8229" max="8229" width="7.140625" style="203" customWidth="1"/>
    <col min="8230" max="8230" width="8.5703125" style="203" customWidth="1"/>
    <col min="8231" max="8234" width="4.5703125" style="203" customWidth="1"/>
    <col min="8235" max="8236" width="11.5703125" style="203"/>
    <col min="8237" max="8237" width="7.140625" style="203" customWidth="1"/>
    <col min="8238" max="8238" width="7.42578125" style="203" customWidth="1"/>
    <col min="8239" max="8239" width="6.5703125" style="203" customWidth="1"/>
    <col min="8240" max="8240" width="8.140625" style="203" customWidth="1"/>
    <col min="8241" max="8241" width="1.5703125" style="203" customWidth="1"/>
    <col min="8242" max="8242" width="11.5703125" style="203"/>
    <col min="8243" max="8243" width="4.42578125" style="203" customWidth="1"/>
    <col min="8244" max="8244" width="4.85546875" style="203" customWidth="1"/>
    <col min="8245" max="8245" width="3.5703125" style="203" customWidth="1"/>
    <col min="8246" max="8246" width="4.42578125" style="203" customWidth="1"/>
    <col min="8247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7" width="8.5703125" style="203" customWidth="1"/>
    <col min="8458" max="8458" width="6.140625" style="203" customWidth="1"/>
    <col min="8459" max="8460" width="4.5703125" style="203" customWidth="1"/>
    <col min="8461" max="8461" width="3.85546875" style="203" customWidth="1"/>
    <col min="8462" max="8462" width="8" style="203" customWidth="1"/>
    <col min="8463" max="8463" width="8.42578125" style="203" customWidth="1"/>
    <col min="8464" max="8466" width="4.5703125" style="203" customWidth="1"/>
    <col min="8467" max="8467" width="4.85546875" style="203" customWidth="1"/>
    <col min="8468" max="8468" width="9.140625" style="203" customWidth="1"/>
    <col min="8469" max="8469" width="7.85546875" style="203" customWidth="1"/>
    <col min="8470" max="8470" width="8.42578125" style="203" customWidth="1"/>
    <col min="8471" max="8471" width="4.5703125" style="203" customWidth="1"/>
    <col min="8472" max="8472" width="7.85546875" style="203" customWidth="1"/>
    <col min="8473" max="8473" width="4.28515625" style="203" customWidth="1"/>
    <col min="8474" max="8474" width="8.140625" style="203" customWidth="1"/>
    <col min="8475" max="8475" width="7.85546875" style="203" customWidth="1"/>
    <col min="8476" max="8476" width="4.5703125" style="203" customWidth="1"/>
    <col min="8477" max="8477" width="10.5703125" style="203" customWidth="1"/>
    <col min="8478" max="8478" width="9.140625" style="203" customWidth="1"/>
    <col min="8479" max="8479" width="2.5703125" style="203" customWidth="1"/>
    <col min="8480" max="8480" width="8.42578125" style="203" customWidth="1"/>
    <col min="8481" max="8481" width="9" style="203" customWidth="1"/>
    <col min="8482" max="8484" width="4.5703125" style="203" customWidth="1"/>
    <col min="8485" max="8485" width="7.140625" style="203" customWidth="1"/>
    <col min="8486" max="8486" width="8.5703125" style="203" customWidth="1"/>
    <col min="8487" max="8490" width="4.5703125" style="203" customWidth="1"/>
    <col min="8491" max="8492" width="11.5703125" style="203"/>
    <col min="8493" max="8493" width="7.140625" style="203" customWidth="1"/>
    <col min="8494" max="8494" width="7.42578125" style="203" customWidth="1"/>
    <col min="8495" max="8495" width="6.5703125" style="203" customWidth="1"/>
    <col min="8496" max="8496" width="8.140625" style="203" customWidth="1"/>
    <col min="8497" max="8497" width="1.5703125" style="203" customWidth="1"/>
    <col min="8498" max="8498" width="11.5703125" style="203"/>
    <col min="8499" max="8499" width="4.42578125" style="203" customWidth="1"/>
    <col min="8500" max="8500" width="4.85546875" style="203" customWidth="1"/>
    <col min="8501" max="8501" width="3.5703125" style="203" customWidth="1"/>
    <col min="8502" max="8502" width="4.42578125" style="203" customWidth="1"/>
    <col min="8503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3" width="8.5703125" style="203" customWidth="1"/>
    <col min="8714" max="8714" width="6.140625" style="203" customWidth="1"/>
    <col min="8715" max="8716" width="4.5703125" style="203" customWidth="1"/>
    <col min="8717" max="8717" width="3.85546875" style="203" customWidth="1"/>
    <col min="8718" max="8718" width="8" style="203" customWidth="1"/>
    <col min="8719" max="8719" width="8.42578125" style="203" customWidth="1"/>
    <col min="8720" max="8722" width="4.5703125" style="203" customWidth="1"/>
    <col min="8723" max="8723" width="4.85546875" style="203" customWidth="1"/>
    <col min="8724" max="8724" width="9.140625" style="203" customWidth="1"/>
    <col min="8725" max="8725" width="7.85546875" style="203" customWidth="1"/>
    <col min="8726" max="8726" width="8.42578125" style="203" customWidth="1"/>
    <col min="8727" max="8727" width="4.5703125" style="203" customWidth="1"/>
    <col min="8728" max="8728" width="7.85546875" style="203" customWidth="1"/>
    <col min="8729" max="8729" width="4.28515625" style="203" customWidth="1"/>
    <col min="8730" max="8730" width="8.140625" style="203" customWidth="1"/>
    <col min="8731" max="8731" width="7.85546875" style="203" customWidth="1"/>
    <col min="8732" max="8732" width="4.5703125" style="203" customWidth="1"/>
    <col min="8733" max="8733" width="10.5703125" style="203" customWidth="1"/>
    <col min="8734" max="8734" width="9.140625" style="203" customWidth="1"/>
    <col min="8735" max="8735" width="2.5703125" style="203" customWidth="1"/>
    <col min="8736" max="8736" width="8.42578125" style="203" customWidth="1"/>
    <col min="8737" max="8737" width="9" style="203" customWidth="1"/>
    <col min="8738" max="8740" width="4.5703125" style="203" customWidth="1"/>
    <col min="8741" max="8741" width="7.140625" style="203" customWidth="1"/>
    <col min="8742" max="8742" width="8.5703125" style="203" customWidth="1"/>
    <col min="8743" max="8746" width="4.5703125" style="203" customWidth="1"/>
    <col min="8747" max="8748" width="11.5703125" style="203"/>
    <col min="8749" max="8749" width="7.140625" style="203" customWidth="1"/>
    <col min="8750" max="8750" width="7.42578125" style="203" customWidth="1"/>
    <col min="8751" max="8751" width="6.5703125" style="203" customWidth="1"/>
    <col min="8752" max="8752" width="8.140625" style="203" customWidth="1"/>
    <col min="8753" max="8753" width="1.5703125" style="203" customWidth="1"/>
    <col min="8754" max="8754" width="11.5703125" style="203"/>
    <col min="8755" max="8755" width="4.42578125" style="203" customWidth="1"/>
    <col min="8756" max="8756" width="4.85546875" style="203" customWidth="1"/>
    <col min="8757" max="8757" width="3.5703125" style="203" customWidth="1"/>
    <col min="8758" max="8758" width="4.42578125" style="203" customWidth="1"/>
    <col min="8759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9" width="8.5703125" style="203" customWidth="1"/>
    <col min="8970" max="8970" width="6.140625" style="203" customWidth="1"/>
    <col min="8971" max="8972" width="4.5703125" style="203" customWidth="1"/>
    <col min="8973" max="8973" width="3.85546875" style="203" customWidth="1"/>
    <col min="8974" max="8974" width="8" style="203" customWidth="1"/>
    <col min="8975" max="8975" width="8.42578125" style="203" customWidth="1"/>
    <col min="8976" max="8978" width="4.5703125" style="203" customWidth="1"/>
    <col min="8979" max="8979" width="4.85546875" style="203" customWidth="1"/>
    <col min="8980" max="8980" width="9.140625" style="203" customWidth="1"/>
    <col min="8981" max="8981" width="7.85546875" style="203" customWidth="1"/>
    <col min="8982" max="8982" width="8.42578125" style="203" customWidth="1"/>
    <col min="8983" max="8983" width="4.5703125" style="203" customWidth="1"/>
    <col min="8984" max="8984" width="7.85546875" style="203" customWidth="1"/>
    <col min="8985" max="8985" width="4.28515625" style="203" customWidth="1"/>
    <col min="8986" max="8986" width="8.140625" style="203" customWidth="1"/>
    <col min="8987" max="8987" width="7.85546875" style="203" customWidth="1"/>
    <col min="8988" max="8988" width="4.5703125" style="203" customWidth="1"/>
    <col min="8989" max="8989" width="10.5703125" style="203" customWidth="1"/>
    <col min="8990" max="8990" width="9.140625" style="203" customWidth="1"/>
    <col min="8991" max="8991" width="2.5703125" style="203" customWidth="1"/>
    <col min="8992" max="8992" width="8.42578125" style="203" customWidth="1"/>
    <col min="8993" max="8993" width="9" style="203" customWidth="1"/>
    <col min="8994" max="8996" width="4.5703125" style="203" customWidth="1"/>
    <col min="8997" max="8997" width="7.140625" style="203" customWidth="1"/>
    <col min="8998" max="8998" width="8.5703125" style="203" customWidth="1"/>
    <col min="8999" max="9002" width="4.5703125" style="203" customWidth="1"/>
    <col min="9003" max="9004" width="11.5703125" style="203"/>
    <col min="9005" max="9005" width="7.140625" style="203" customWidth="1"/>
    <col min="9006" max="9006" width="7.42578125" style="203" customWidth="1"/>
    <col min="9007" max="9007" width="6.5703125" style="203" customWidth="1"/>
    <col min="9008" max="9008" width="8.140625" style="203" customWidth="1"/>
    <col min="9009" max="9009" width="1.5703125" style="203" customWidth="1"/>
    <col min="9010" max="9010" width="11.5703125" style="203"/>
    <col min="9011" max="9011" width="4.42578125" style="203" customWidth="1"/>
    <col min="9012" max="9012" width="4.85546875" style="203" customWidth="1"/>
    <col min="9013" max="9013" width="3.5703125" style="203" customWidth="1"/>
    <col min="9014" max="9014" width="4.42578125" style="203" customWidth="1"/>
    <col min="9015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5" width="8.5703125" style="203" customWidth="1"/>
    <col min="9226" max="9226" width="6.140625" style="203" customWidth="1"/>
    <col min="9227" max="9228" width="4.5703125" style="203" customWidth="1"/>
    <col min="9229" max="9229" width="3.85546875" style="203" customWidth="1"/>
    <col min="9230" max="9230" width="8" style="203" customWidth="1"/>
    <col min="9231" max="9231" width="8.42578125" style="203" customWidth="1"/>
    <col min="9232" max="9234" width="4.5703125" style="203" customWidth="1"/>
    <col min="9235" max="9235" width="4.85546875" style="203" customWidth="1"/>
    <col min="9236" max="9236" width="9.140625" style="203" customWidth="1"/>
    <col min="9237" max="9237" width="7.85546875" style="203" customWidth="1"/>
    <col min="9238" max="9238" width="8.42578125" style="203" customWidth="1"/>
    <col min="9239" max="9239" width="4.5703125" style="203" customWidth="1"/>
    <col min="9240" max="9240" width="7.85546875" style="203" customWidth="1"/>
    <col min="9241" max="9241" width="4.28515625" style="203" customWidth="1"/>
    <col min="9242" max="9242" width="8.140625" style="203" customWidth="1"/>
    <col min="9243" max="9243" width="7.85546875" style="203" customWidth="1"/>
    <col min="9244" max="9244" width="4.5703125" style="203" customWidth="1"/>
    <col min="9245" max="9245" width="10.5703125" style="203" customWidth="1"/>
    <col min="9246" max="9246" width="9.140625" style="203" customWidth="1"/>
    <col min="9247" max="9247" width="2.5703125" style="203" customWidth="1"/>
    <col min="9248" max="9248" width="8.42578125" style="203" customWidth="1"/>
    <col min="9249" max="9249" width="9" style="203" customWidth="1"/>
    <col min="9250" max="9252" width="4.5703125" style="203" customWidth="1"/>
    <col min="9253" max="9253" width="7.140625" style="203" customWidth="1"/>
    <col min="9254" max="9254" width="8.5703125" style="203" customWidth="1"/>
    <col min="9255" max="9258" width="4.5703125" style="203" customWidth="1"/>
    <col min="9259" max="9260" width="11.5703125" style="203"/>
    <col min="9261" max="9261" width="7.140625" style="203" customWidth="1"/>
    <col min="9262" max="9262" width="7.42578125" style="203" customWidth="1"/>
    <col min="9263" max="9263" width="6.5703125" style="203" customWidth="1"/>
    <col min="9264" max="9264" width="8.140625" style="203" customWidth="1"/>
    <col min="9265" max="9265" width="1.5703125" style="203" customWidth="1"/>
    <col min="9266" max="9266" width="11.5703125" style="203"/>
    <col min="9267" max="9267" width="4.42578125" style="203" customWidth="1"/>
    <col min="9268" max="9268" width="4.85546875" style="203" customWidth="1"/>
    <col min="9269" max="9269" width="3.5703125" style="203" customWidth="1"/>
    <col min="9270" max="9270" width="4.42578125" style="203" customWidth="1"/>
    <col min="9271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1" width="8.5703125" style="203" customWidth="1"/>
    <col min="9482" max="9482" width="6.140625" style="203" customWidth="1"/>
    <col min="9483" max="9484" width="4.5703125" style="203" customWidth="1"/>
    <col min="9485" max="9485" width="3.85546875" style="203" customWidth="1"/>
    <col min="9486" max="9486" width="8" style="203" customWidth="1"/>
    <col min="9487" max="9487" width="8.42578125" style="203" customWidth="1"/>
    <col min="9488" max="9490" width="4.5703125" style="203" customWidth="1"/>
    <col min="9491" max="9491" width="4.85546875" style="203" customWidth="1"/>
    <col min="9492" max="9492" width="9.140625" style="203" customWidth="1"/>
    <col min="9493" max="9493" width="7.85546875" style="203" customWidth="1"/>
    <col min="9494" max="9494" width="8.42578125" style="203" customWidth="1"/>
    <col min="9495" max="9495" width="4.5703125" style="203" customWidth="1"/>
    <col min="9496" max="9496" width="7.85546875" style="203" customWidth="1"/>
    <col min="9497" max="9497" width="4.28515625" style="203" customWidth="1"/>
    <col min="9498" max="9498" width="8.140625" style="203" customWidth="1"/>
    <col min="9499" max="9499" width="7.85546875" style="203" customWidth="1"/>
    <col min="9500" max="9500" width="4.5703125" style="203" customWidth="1"/>
    <col min="9501" max="9501" width="10.5703125" style="203" customWidth="1"/>
    <col min="9502" max="9502" width="9.140625" style="203" customWidth="1"/>
    <col min="9503" max="9503" width="2.5703125" style="203" customWidth="1"/>
    <col min="9504" max="9504" width="8.42578125" style="203" customWidth="1"/>
    <col min="9505" max="9505" width="9" style="203" customWidth="1"/>
    <col min="9506" max="9508" width="4.5703125" style="203" customWidth="1"/>
    <col min="9509" max="9509" width="7.140625" style="203" customWidth="1"/>
    <col min="9510" max="9510" width="8.5703125" style="203" customWidth="1"/>
    <col min="9511" max="9514" width="4.5703125" style="203" customWidth="1"/>
    <col min="9515" max="9516" width="11.5703125" style="203"/>
    <col min="9517" max="9517" width="7.140625" style="203" customWidth="1"/>
    <col min="9518" max="9518" width="7.42578125" style="203" customWidth="1"/>
    <col min="9519" max="9519" width="6.5703125" style="203" customWidth="1"/>
    <col min="9520" max="9520" width="8.140625" style="203" customWidth="1"/>
    <col min="9521" max="9521" width="1.5703125" style="203" customWidth="1"/>
    <col min="9522" max="9522" width="11.5703125" style="203"/>
    <col min="9523" max="9523" width="4.42578125" style="203" customWidth="1"/>
    <col min="9524" max="9524" width="4.85546875" style="203" customWidth="1"/>
    <col min="9525" max="9525" width="3.5703125" style="203" customWidth="1"/>
    <col min="9526" max="9526" width="4.42578125" style="203" customWidth="1"/>
    <col min="9527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7" width="8.5703125" style="203" customWidth="1"/>
    <col min="9738" max="9738" width="6.140625" style="203" customWidth="1"/>
    <col min="9739" max="9740" width="4.5703125" style="203" customWidth="1"/>
    <col min="9741" max="9741" width="3.85546875" style="203" customWidth="1"/>
    <col min="9742" max="9742" width="8" style="203" customWidth="1"/>
    <col min="9743" max="9743" width="8.42578125" style="203" customWidth="1"/>
    <col min="9744" max="9746" width="4.5703125" style="203" customWidth="1"/>
    <col min="9747" max="9747" width="4.85546875" style="203" customWidth="1"/>
    <col min="9748" max="9748" width="9.140625" style="203" customWidth="1"/>
    <col min="9749" max="9749" width="7.85546875" style="203" customWidth="1"/>
    <col min="9750" max="9750" width="8.42578125" style="203" customWidth="1"/>
    <col min="9751" max="9751" width="4.5703125" style="203" customWidth="1"/>
    <col min="9752" max="9752" width="7.85546875" style="203" customWidth="1"/>
    <col min="9753" max="9753" width="4.28515625" style="203" customWidth="1"/>
    <col min="9754" max="9754" width="8.140625" style="203" customWidth="1"/>
    <col min="9755" max="9755" width="7.85546875" style="203" customWidth="1"/>
    <col min="9756" max="9756" width="4.5703125" style="203" customWidth="1"/>
    <col min="9757" max="9757" width="10.5703125" style="203" customWidth="1"/>
    <col min="9758" max="9758" width="9.140625" style="203" customWidth="1"/>
    <col min="9759" max="9759" width="2.5703125" style="203" customWidth="1"/>
    <col min="9760" max="9760" width="8.42578125" style="203" customWidth="1"/>
    <col min="9761" max="9761" width="9" style="203" customWidth="1"/>
    <col min="9762" max="9764" width="4.5703125" style="203" customWidth="1"/>
    <col min="9765" max="9765" width="7.140625" style="203" customWidth="1"/>
    <col min="9766" max="9766" width="8.5703125" style="203" customWidth="1"/>
    <col min="9767" max="9770" width="4.5703125" style="203" customWidth="1"/>
    <col min="9771" max="9772" width="11.5703125" style="203"/>
    <col min="9773" max="9773" width="7.140625" style="203" customWidth="1"/>
    <col min="9774" max="9774" width="7.42578125" style="203" customWidth="1"/>
    <col min="9775" max="9775" width="6.5703125" style="203" customWidth="1"/>
    <col min="9776" max="9776" width="8.140625" style="203" customWidth="1"/>
    <col min="9777" max="9777" width="1.5703125" style="203" customWidth="1"/>
    <col min="9778" max="9778" width="11.5703125" style="203"/>
    <col min="9779" max="9779" width="4.42578125" style="203" customWidth="1"/>
    <col min="9780" max="9780" width="4.85546875" style="203" customWidth="1"/>
    <col min="9781" max="9781" width="3.5703125" style="203" customWidth="1"/>
    <col min="9782" max="9782" width="4.42578125" style="203" customWidth="1"/>
    <col min="9783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3" width="8.5703125" style="203" customWidth="1"/>
    <col min="9994" max="9994" width="6.140625" style="203" customWidth="1"/>
    <col min="9995" max="9996" width="4.5703125" style="203" customWidth="1"/>
    <col min="9997" max="9997" width="3.85546875" style="203" customWidth="1"/>
    <col min="9998" max="9998" width="8" style="203" customWidth="1"/>
    <col min="9999" max="9999" width="8.42578125" style="203" customWidth="1"/>
    <col min="10000" max="10002" width="4.5703125" style="203" customWidth="1"/>
    <col min="10003" max="10003" width="4.85546875" style="203" customWidth="1"/>
    <col min="10004" max="10004" width="9.140625" style="203" customWidth="1"/>
    <col min="10005" max="10005" width="7.85546875" style="203" customWidth="1"/>
    <col min="10006" max="10006" width="8.42578125" style="203" customWidth="1"/>
    <col min="10007" max="10007" width="4.5703125" style="203" customWidth="1"/>
    <col min="10008" max="10008" width="7.85546875" style="203" customWidth="1"/>
    <col min="10009" max="10009" width="4.28515625" style="203" customWidth="1"/>
    <col min="10010" max="10010" width="8.140625" style="203" customWidth="1"/>
    <col min="10011" max="10011" width="7.85546875" style="203" customWidth="1"/>
    <col min="10012" max="10012" width="4.5703125" style="203" customWidth="1"/>
    <col min="10013" max="10013" width="10.5703125" style="203" customWidth="1"/>
    <col min="10014" max="10014" width="9.140625" style="203" customWidth="1"/>
    <col min="10015" max="10015" width="2.5703125" style="203" customWidth="1"/>
    <col min="10016" max="10016" width="8.42578125" style="203" customWidth="1"/>
    <col min="10017" max="10017" width="9" style="203" customWidth="1"/>
    <col min="10018" max="10020" width="4.5703125" style="203" customWidth="1"/>
    <col min="10021" max="10021" width="7.140625" style="203" customWidth="1"/>
    <col min="10022" max="10022" width="8.5703125" style="203" customWidth="1"/>
    <col min="10023" max="10026" width="4.5703125" style="203" customWidth="1"/>
    <col min="10027" max="10028" width="11.5703125" style="203"/>
    <col min="10029" max="10029" width="7.140625" style="203" customWidth="1"/>
    <col min="10030" max="10030" width="7.42578125" style="203" customWidth="1"/>
    <col min="10031" max="10031" width="6.5703125" style="203" customWidth="1"/>
    <col min="10032" max="10032" width="8.140625" style="203" customWidth="1"/>
    <col min="10033" max="10033" width="1.5703125" style="203" customWidth="1"/>
    <col min="10034" max="10034" width="11.5703125" style="203"/>
    <col min="10035" max="10035" width="4.42578125" style="203" customWidth="1"/>
    <col min="10036" max="10036" width="4.85546875" style="203" customWidth="1"/>
    <col min="10037" max="10037" width="3.5703125" style="203" customWidth="1"/>
    <col min="10038" max="10038" width="4.42578125" style="203" customWidth="1"/>
    <col min="10039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9" width="8.5703125" style="203" customWidth="1"/>
    <col min="10250" max="10250" width="6.140625" style="203" customWidth="1"/>
    <col min="10251" max="10252" width="4.5703125" style="203" customWidth="1"/>
    <col min="10253" max="10253" width="3.85546875" style="203" customWidth="1"/>
    <col min="10254" max="10254" width="8" style="203" customWidth="1"/>
    <col min="10255" max="10255" width="8.42578125" style="203" customWidth="1"/>
    <col min="10256" max="10258" width="4.5703125" style="203" customWidth="1"/>
    <col min="10259" max="10259" width="4.85546875" style="203" customWidth="1"/>
    <col min="10260" max="10260" width="9.140625" style="203" customWidth="1"/>
    <col min="10261" max="10261" width="7.85546875" style="203" customWidth="1"/>
    <col min="10262" max="10262" width="8.42578125" style="203" customWidth="1"/>
    <col min="10263" max="10263" width="4.5703125" style="203" customWidth="1"/>
    <col min="10264" max="10264" width="7.85546875" style="203" customWidth="1"/>
    <col min="10265" max="10265" width="4.28515625" style="203" customWidth="1"/>
    <col min="10266" max="10266" width="8.140625" style="203" customWidth="1"/>
    <col min="10267" max="10267" width="7.85546875" style="203" customWidth="1"/>
    <col min="10268" max="10268" width="4.5703125" style="203" customWidth="1"/>
    <col min="10269" max="10269" width="10.5703125" style="203" customWidth="1"/>
    <col min="10270" max="10270" width="9.140625" style="203" customWidth="1"/>
    <col min="10271" max="10271" width="2.5703125" style="203" customWidth="1"/>
    <col min="10272" max="10272" width="8.42578125" style="203" customWidth="1"/>
    <col min="10273" max="10273" width="9" style="203" customWidth="1"/>
    <col min="10274" max="10276" width="4.5703125" style="203" customWidth="1"/>
    <col min="10277" max="10277" width="7.140625" style="203" customWidth="1"/>
    <col min="10278" max="10278" width="8.5703125" style="203" customWidth="1"/>
    <col min="10279" max="10282" width="4.5703125" style="203" customWidth="1"/>
    <col min="10283" max="10284" width="11.5703125" style="203"/>
    <col min="10285" max="10285" width="7.140625" style="203" customWidth="1"/>
    <col min="10286" max="10286" width="7.42578125" style="203" customWidth="1"/>
    <col min="10287" max="10287" width="6.5703125" style="203" customWidth="1"/>
    <col min="10288" max="10288" width="8.140625" style="203" customWidth="1"/>
    <col min="10289" max="10289" width="1.5703125" style="203" customWidth="1"/>
    <col min="10290" max="10290" width="11.5703125" style="203"/>
    <col min="10291" max="10291" width="4.42578125" style="203" customWidth="1"/>
    <col min="10292" max="10292" width="4.85546875" style="203" customWidth="1"/>
    <col min="10293" max="10293" width="3.5703125" style="203" customWidth="1"/>
    <col min="10294" max="10294" width="4.42578125" style="203" customWidth="1"/>
    <col min="10295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5" width="8.5703125" style="203" customWidth="1"/>
    <col min="10506" max="10506" width="6.140625" style="203" customWidth="1"/>
    <col min="10507" max="10508" width="4.5703125" style="203" customWidth="1"/>
    <col min="10509" max="10509" width="3.85546875" style="203" customWidth="1"/>
    <col min="10510" max="10510" width="8" style="203" customWidth="1"/>
    <col min="10511" max="10511" width="8.42578125" style="203" customWidth="1"/>
    <col min="10512" max="10514" width="4.5703125" style="203" customWidth="1"/>
    <col min="10515" max="10515" width="4.85546875" style="203" customWidth="1"/>
    <col min="10516" max="10516" width="9.140625" style="203" customWidth="1"/>
    <col min="10517" max="10517" width="7.85546875" style="203" customWidth="1"/>
    <col min="10518" max="10518" width="8.42578125" style="203" customWidth="1"/>
    <col min="10519" max="10519" width="4.5703125" style="203" customWidth="1"/>
    <col min="10520" max="10520" width="7.85546875" style="203" customWidth="1"/>
    <col min="10521" max="10521" width="4.28515625" style="203" customWidth="1"/>
    <col min="10522" max="10522" width="8.140625" style="203" customWidth="1"/>
    <col min="10523" max="10523" width="7.85546875" style="203" customWidth="1"/>
    <col min="10524" max="10524" width="4.5703125" style="203" customWidth="1"/>
    <col min="10525" max="10525" width="10.5703125" style="203" customWidth="1"/>
    <col min="10526" max="10526" width="9.140625" style="203" customWidth="1"/>
    <col min="10527" max="10527" width="2.5703125" style="203" customWidth="1"/>
    <col min="10528" max="10528" width="8.42578125" style="203" customWidth="1"/>
    <col min="10529" max="10529" width="9" style="203" customWidth="1"/>
    <col min="10530" max="10532" width="4.5703125" style="203" customWidth="1"/>
    <col min="10533" max="10533" width="7.140625" style="203" customWidth="1"/>
    <col min="10534" max="10534" width="8.5703125" style="203" customWidth="1"/>
    <col min="10535" max="10538" width="4.5703125" style="203" customWidth="1"/>
    <col min="10539" max="10540" width="11.5703125" style="203"/>
    <col min="10541" max="10541" width="7.140625" style="203" customWidth="1"/>
    <col min="10542" max="10542" width="7.42578125" style="203" customWidth="1"/>
    <col min="10543" max="10543" width="6.5703125" style="203" customWidth="1"/>
    <col min="10544" max="10544" width="8.140625" style="203" customWidth="1"/>
    <col min="10545" max="10545" width="1.5703125" style="203" customWidth="1"/>
    <col min="10546" max="10546" width="11.5703125" style="203"/>
    <col min="10547" max="10547" width="4.42578125" style="203" customWidth="1"/>
    <col min="10548" max="10548" width="4.85546875" style="203" customWidth="1"/>
    <col min="10549" max="10549" width="3.5703125" style="203" customWidth="1"/>
    <col min="10550" max="10550" width="4.42578125" style="203" customWidth="1"/>
    <col min="10551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1" width="8.5703125" style="203" customWidth="1"/>
    <col min="10762" max="10762" width="6.140625" style="203" customWidth="1"/>
    <col min="10763" max="10764" width="4.5703125" style="203" customWidth="1"/>
    <col min="10765" max="10765" width="3.85546875" style="203" customWidth="1"/>
    <col min="10766" max="10766" width="8" style="203" customWidth="1"/>
    <col min="10767" max="10767" width="8.42578125" style="203" customWidth="1"/>
    <col min="10768" max="10770" width="4.5703125" style="203" customWidth="1"/>
    <col min="10771" max="10771" width="4.85546875" style="203" customWidth="1"/>
    <col min="10772" max="10772" width="9.140625" style="203" customWidth="1"/>
    <col min="10773" max="10773" width="7.85546875" style="203" customWidth="1"/>
    <col min="10774" max="10774" width="8.42578125" style="203" customWidth="1"/>
    <col min="10775" max="10775" width="4.5703125" style="203" customWidth="1"/>
    <col min="10776" max="10776" width="7.85546875" style="203" customWidth="1"/>
    <col min="10777" max="10777" width="4.28515625" style="203" customWidth="1"/>
    <col min="10778" max="10778" width="8.140625" style="203" customWidth="1"/>
    <col min="10779" max="10779" width="7.85546875" style="203" customWidth="1"/>
    <col min="10780" max="10780" width="4.5703125" style="203" customWidth="1"/>
    <col min="10781" max="10781" width="10.5703125" style="203" customWidth="1"/>
    <col min="10782" max="10782" width="9.140625" style="203" customWidth="1"/>
    <col min="10783" max="10783" width="2.5703125" style="203" customWidth="1"/>
    <col min="10784" max="10784" width="8.42578125" style="203" customWidth="1"/>
    <col min="10785" max="10785" width="9" style="203" customWidth="1"/>
    <col min="10786" max="10788" width="4.5703125" style="203" customWidth="1"/>
    <col min="10789" max="10789" width="7.140625" style="203" customWidth="1"/>
    <col min="10790" max="10790" width="8.5703125" style="203" customWidth="1"/>
    <col min="10791" max="10794" width="4.5703125" style="203" customWidth="1"/>
    <col min="10795" max="10796" width="11.5703125" style="203"/>
    <col min="10797" max="10797" width="7.140625" style="203" customWidth="1"/>
    <col min="10798" max="10798" width="7.42578125" style="203" customWidth="1"/>
    <col min="10799" max="10799" width="6.5703125" style="203" customWidth="1"/>
    <col min="10800" max="10800" width="8.140625" style="203" customWidth="1"/>
    <col min="10801" max="10801" width="1.5703125" style="203" customWidth="1"/>
    <col min="10802" max="10802" width="11.5703125" style="203"/>
    <col min="10803" max="10803" width="4.42578125" style="203" customWidth="1"/>
    <col min="10804" max="10804" width="4.85546875" style="203" customWidth="1"/>
    <col min="10805" max="10805" width="3.5703125" style="203" customWidth="1"/>
    <col min="10806" max="10806" width="4.42578125" style="203" customWidth="1"/>
    <col min="10807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7" width="8.5703125" style="203" customWidth="1"/>
    <col min="11018" max="11018" width="6.140625" style="203" customWidth="1"/>
    <col min="11019" max="11020" width="4.5703125" style="203" customWidth="1"/>
    <col min="11021" max="11021" width="3.85546875" style="203" customWidth="1"/>
    <col min="11022" max="11022" width="8" style="203" customWidth="1"/>
    <col min="11023" max="11023" width="8.42578125" style="203" customWidth="1"/>
    <col min="11024" max="11026" width="4.5703125" style="203" customWidth="1"/>
    <col min="11027" max="11027" width="4.85546875" style="203" customWidth="1"/>
    <col min="11028" max="11028" width="9.140625" style="203" customWidth="1"/>
    <col min="11029" max="11029" width="7.85546875" style="203" customWidth="1"/>
    <col min="11030" max="11030" width="8.42578125" style="203" customWidth="1"/>
    <col min="11031" max="11031" width="4.5703125" style="203" customWidth="1"/>
    <col min="11032" max="11032" width="7.85546875" style="203" customWidth="1"/>
    <col min="11033" max="11033" width="4.28515625" style="203" customWidth="1"/>
    <col min="11034" max="11034" width="8.140625" style="203" customWidth="1"/>
    <col min="11035" max="11035" width="7.85546875" style="203" customWidth="1"/>
    <col min="11036" max="11036" width="4.5703125" style="203" customWidth="1"/>
    <col min="11037" max="11037" width="10.5703125" style="203" customWidth="1"/>
    <col min="11038" max="11038" width="9.140625" style="203" customWidth="1"/>
    <col min="11039" max="11039" width="2.5703125" style="203" customWidth="1"/>
    <col min="11040" max="11040" width="8.42578125" style="203" customWidth="1"/>
    <col min="11041" max="11041" width="9" style="203" customWidth="1"/>
    <col min="11042" max="11044" width="4.5703125" style="203" customWidth="1"/>
    <col min="11045" max="11045" width="7.140625" style="203" customWidth="1"/>
    <col min="11046" max="11046" width="8.5703125" style="203" customWidth="1"/>
    <col min="11047" max="11050" width="4.5703125" style="203" customWidth="1"/>
    <col min="11051" max="11052" width="11.5703125" style="203"/>
    <col min="11053" max="11053" width="7.140625" style="203" customWidth="1"/>
    <col min="11054" max="11054" width="7.42578125" style="203" customWidth="1"/>
    <col min="11055" max="11055" width="6.5703125" style="203" customWidth="1"/>
    <col min="11056" max="11056" width="8.140625" style="203" customWidth="1"/>
    <col min="11057" max="11057" width="1.5703125" style="203" customWidth="1"/>
    <col min="11058" max="11058" width="11.5703125" style="203"/>
    <col min="11059" max="11059" width="4.42578125" style="203" customWidth="1"/>
    <col min="11060" max="11060" width="4.85546875" style="203" customWidth="1"/>
    <col min="11061" max="11061" width="3.5703125" style="203" customWidth="1"/>
    <col min="11062" max="11062" width="4.42578125" style="203" customWidth="1"/>
    <col min="11063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3" width="8.5703125" style="203" customWidth="1"/>
    <col min="11274" max="11274" width="6.140625" style="203" customWidth="1"/>
    <col min="11275" max="11276" width="4.5703125" style="203" customWidth="1"/>
    <col min="11277" max="11277" width="3.85546875" style="203" customWidth="1"/>
    <col min="11278" max="11278" width="8" style="203" customWidth="1"/>
    <col min="11279" max="11279" width="8.42578125" style="203" customWidth="1"/>
    <col min="11280" max="11282" width="4.5703125" style="203" customWidth="1"/>
    <col min="11283" max="11283" width="4.85546875" style="203" customWidth="1"/>
    <col min="11284" max="11284" width="9.140625" style="203" customWidth="1"/>
    <col min="11285" max="11285" width="7.85546875" style="203" customWidth="1"/>
    <col min="11286" max="11286" width="8.42578125" style="203" customWidth="1"/>
    <col min="11287" max="11287" width="4.5703125" style="203" customWidth="1"/>
    <col min="11288" max="11288" width="7.85546875" style="203" customWidth="1"/>
    <col min="11289" max="11289" width="4.28515625" style="203" customWidth="1"/>
    <col min="11290" max="11290" width="8.140625" style="203" customWidth="1"/>
    <col min="11291" max="11291" width="7.85546875" style="203" customWidth="1"/>
    <col min="11292" max="11292" width="4.5703125" style="203" customWidth="1"/>
    <col min="11293" max="11293" width="10.5703125" style="203" customWidth="1"/>
    <col min="11294" max="11294" width="9.140625" style="203" customWidth="1"/>
    <col min="11295" max="11295" width="2.5703125" style="203" customWidth="1"/>
    <col min="11296" max="11296" width="8.42578125" style="203" customWidth="1"/>
    <col min="11297" max="11297" width="9" style="203" customWidth="1"/>
    <col min="11298" max="11300" width="4.5703125" style="203" customWidth="1"/>
    <col min="11301" max="11301" width="7.140625" style="203" customWidth="1"/>
    <col min="11302" max="11302" width="8.5703125" style="203" customWidth="1"/>
    <col min="11303" max="11306" width="4.5703125" style="203" customWidth="1"/>
    <col min="11307" max="11308" width="11.5703125" style="203"/>
    <col min="11309" max="11309" width="7.140625" style="203" customWidth="1"/>
    <col min="11310" max="11310" width="7.42578125" style="203" customWidth="1"/>
    <col min="11311" max="11311" width="6.5703125" style="203" customWidth="1"/>
    <col min="11312" max="11312" width="8.140625" style="203" customWidth="1"/>
    <col min="11313" max="11313" width="1.5703125" style="203" customWidth="1"/>
    <col min="11314" max="11314" width="11.5703125" style="203"/>
    <col min="11315" max="11315" width="4.42578125" style="203" customWidth="1"/>
    <col min="11316" max="11316" width="4.85546875" style="203" customWidth="1"/>
    <col min="11317" max="11317" width="3.5703125" style="203" customWidth="1"/>
    <col min="11318" max="11318" width="4.42578125" style="203" customWidth="1"/>
    <col min="11319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9" width="8.5703125" style="203" customWidth="1"/>
    <col min="11530" max="11530" width="6.140625" style="203" customWidth="1"/>
    <col min="11531" max="11532" width="4.5703125" style="203" customWidth="1"/>
    <col min="11533" max="11533" width="3.85546875" style="203" customWidth="1"/>
    <col min="11534" max="11534" width="8" style="203" customWidth="1"/>
    <col min="11535" max="11535" width="8.42578125" style="203" customWidth="1"/>
    <col min="11536" max="11538" width="4.5703125" style="203" customWidth="1"/>
    <col min="11539" max="11539" width="4.85546875" style="203" customWidth="1"/>
    <col min="11540" max="11540" width="9.140625" style="203" customWidth="1"/>
    <col min="11541" max="11541" width="7.85546875" style="203" customWidth="1"/>
    <col min="11542" max="11542" width="8.42578125" style="203" customWidth="1"/>
    <col min="11543" max="11543" width="4.5703125" style="203" customWidth="1"/>
    <col min="11544" max="11544" width="7.85546875" style="203" customWidth="1"/>
    <col min="11545" max="11545" width="4.28515625" style="203" customWidth="1"/>
    <col min="11546" max="11546" width="8.140625" style="203" customWidth="1"/>
    <col min="11547" max="11547" width="7.85546875" style="203" customWidth="1"/>
    <col min="11548" max="11548" width="4.5703125" style="203" customWidth="1"/>
    <col min="11549" max="11549" width="10.5703125" style="203" customWidth="1"/>
    <col min="11550" max="11550" width="9.140625" style="203" customWidth="1"/>
    <col min="11551" max="11551" width="2.5703125" style="203" customWidth="1"/>
    <col min="11552" max="11552" width="8.42578125" style="203" customWidth="1"/>
    <col min="11553" max="11553" width="9" style="203" customWidth="1"/>
    <col min="11554" max="11556" width="4.5703125" style="203" customWidth="1"/>
    <col min="11557" max="11557" width="7.140625" style="203" customWidth="1"/>
    <col min="11558" max="11558" width="8.5703125" style="203" customWidth="1"/>
    <col min="11559" max="11562" width="4.5703125" style="203" customWidth="1"/>
    <col min="11563" max="11564" width="11.5703125" style="203"/>
    <col min="11565" max="11565" width="7.140625" style="203" customWidth="1"/>
    <col min="11566" max="11566" width="7.42578125" style="203" customWidth="1"/>
    <col min="11567" max="11567" width="6.5703125" style="203" customWidth="1"/>
    <col min="11568" max="11568" width="8.140625" style="203" customWidth="1"/>
    <col min="11569" max="11569" width="1.5703125" style="203" customWidth="1"/>
    <col min="11570" max="11570" width="11.5703125" style="203"/>
    <col min="11571" max="11571" width="4.42578125" style="203" customWidth="1"/>
    <col min="11572" max="11572" width="4.85546875" style="203" customWidth="1"/>
    <col min="11573" max="11573" width="3.5703125" style="203" customWidth="1"/>
    <col min="11574" max="11574" width="4.42578125" style="203" customWidth="1"/>
    <col min="11575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5" width="8.5703125" style="203" customWidth="1"/>
    <col min="11786" max="11786" width="6.140625" style="203" customWidth="1"/>
    <col min="11787" max="11788" width="4.5703125" style="203" customWidth="1"/>
    <col min="11789" max="11789" width="3.85546875" style="203" customWidth="1"/>
    <col min="11790" max="11790" width="8" style="203" customWidth="1"/>
    <col min="11791" max="11791" width="8.42578125" style="203" customWidth="1"/>
    <col min="11792" max="11794" width="4.5703125" style="203" customWidth="1"/>
    <col min="11795" max="11795" width="4.85546875" style="203" customWidth="1"/>
    <col min="11796" max="11796" width="9.140625" style="203" customWidth="1"/>
    <col min="11797" max="11797" width="7.85546875" style="203" customWidth="1"/>
    <col min="11798" max="11798" width="8.42578125" style="203" customWidth="1"/>
    <col min="11799" max="11799" width="4.5703125" style="203" customWidth="1"/>
    <col min="11800" max="11800" width="7.85546875" style="203" customWidth="1"/>
    <col min="11801" max="11801" width="4.28515625" style="203" customWidth="1"/>
    <col min="11802" max="11802" width="8.140625" style="203" customWidth="1"/>
    <col min="11803" max="11803" width="7.85546875" style="203" customWidth="1"/>
    <col min="11804" max="11804" width="4.5703125" style="203" customWidth="1"/>
    <col min="11805" max="11805" width="10.5703125" style="203" customWidth="1"/>
    <col min="11806" max="11806" width="9.140625" style="203" customWidth="1"/>
    <col min="11807" max="11807" width="2.5703125" style="203" customWidth="1"/>
    <col min="11808" max="11808" width="8.42578125" style="203" customWidth="1"/>
    <col min="11809" max="11809" width="9" style="203" customWidth="1"/>
    <col min="11810" max="11812" width="4.5703125" style="203" customWidth="1"/>
    <col min="11813" max="11813" width="7.140625" style="203" customWidth="1"/>
    <col min="11814" max="11814" width="8.5703125" style="203" customWidth="1"/>
    <col min="11815" max="11818" width="4.5703125" style="203" customWidth="1"/>
    <col min="11819" max="11820" width="11.5703125" style="203"/>
    <col min="11821" max="11821" width="7.140625" style="203" customWidth="1"/>
    <col min="11822" max="11822" width="7.42578125" style="203" customWidth="1"/>
    <col min="11823" max="11823" width="6.5703125" style="203" customWidth="1"/>
    <col min="11824" max="11824" width="8.140625" style="203" customWidth="1"/>
    <col min="11825" max="11825" width="1.5703125" style="203" customWidth="1"/>
    <col min="11826" max="11826" width="11.5703125" style="203"/>
    <col min="11827" max="11827" width="4.42578125" style="203" customWidth="1"/>
    <col min="11828" max="11828" width="4.85546875" style="203" customWidth="1"/>
    <col min="11829" max="11829" width="3.5703125" style="203" customWidth="1"/>
    <col min="11830" max="11830" width="4.42578125" style="203" customWidth="1"/>
    <col min="11831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1" width="8.5703125" style="203" customWidth="1"/>
    <col min="12042" max="12042" width="6.140625" style="203" customWidth="1"/>
    <col min="12043" max="12044" width="4.5703125" style="203" customWidth="1"/>
    <col min="12045" max="12045" width="3.85546875" style="203" customWidth="1"/>
    <col min="12046" max="12046" width="8" style="203" customWidth="1"/>
    <col min="12047" max="12047" width="8.42578125" style="203" customWidth="1"/>
    <col min="12048" max="12050" width="4.5703125" style="203" customWidth="1"/>
    <col min="12051" max="12051" width="4.85546875" style="203" customWidth="1"/>
    <col min="12052" max="12052" width="9.140625" style="203" customWidth="1"/>
    <col min="12053" max="12053" width="7.85546875" style="203" customWidth="1"/>
    <col min="12054" max="12054" width="8.42578125" style="203" customWidth="1"/>
    <col min="12055" max="12055" width="4.5703125" style="203" customWidth="1"/>
    <col min="12056" max="12056" width="7.85546875" style="203" customWidth="1"/>
    <col min="12057" max="12057" width="4.28515625" style="203" customWidth="1"/>
    <col min="12058" max="12058" width="8.140625" style="203" customWidth="1"/>
    <col min="12059" max="12059" width="7.85546875" style="203" customWidth="1"/>
    <col min="12060" max="12060" width="4.5703125" style="203" customWidth="1"/>
    <col min="12061" max="12061" width="10.5703125" style="203" customWidth="1"/>
    <col min="12062" max="12062" width="9.140625" style="203" customWidth="1"/>
    <col min="12063" max="12063" width="2.5703125" style="203" customWidth="1"/>
    <col min="12064" max="12064" width="8.42578125" style="203" customWidth="1"/>
    <col min="12065" max="12065" width="9" style="203" customWidth="1"/>
    <col min="12066" max="12068" width="4.5703125" style="203" customWidth="1"/>
    <col min="12069" max="12069" width="7.140625" style="203" customWidth="1"/>
    <col min="12070" max="12070" width="8.5703125" style="203" customWidth="1"/>
    <col min="12071" max="12074" width="4.5703125" style="203" customWidth="1"/>
    <col min="12075" max="12076" width="11.5703125" style="203"/>
    <col min="12077" max="12077" width="7.140625" style="203" customWidth="1"/>
    <col min="12078" max="12078" width="7.42578125" style="203" customWidth="1"/>
    <col min="12079" max="12079" width="6.5703125" style="203" customWidth="1"/>
    <col min="12080" max="12080" width="8.140625" style="203" customWidth="1"/>
    <col min="12081" max="12081" width="1.5703125" style="203" customWidth="1"/>
    <col min="12082" max="12082" width="11.5703125" style="203"/>
    <col min="12083" max="12083" width="4.42578125" style="203" customWidth="1"/>
    <col min="12084" max="12084" width="4.85546875" style="203" customWidth="1"/>
    <col min="12085" max="12085" width="3.5703125" style="203" customWidth="1"/>
    <col min="12086" max="12086" width="4.42578125" style="203" customWidth="1"/>
    <col min="12087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7" width="8.5703125" style="203" customWidth="1"/>
    <col min="12298" max="12298" width="6.140625" style="203" customWidth="1"/>
    <col min="12299" max="12300" width="4.5703125" style="203" customWidth="1"/>
    <col min="12301" max="12301" width="3.85546875" style="203" customWidth="1"/>
    <col min="12302" max="12302" width="8" style="203" customWidth="1"/>
    <col min="12303" max="12303" width="8.42578125" style="203" customWidth="1"/>
    <col min="12304" max="12306" width="4.5703125" style="203" customWidth="1"/>
    <col min="12307" max="12307" width="4.85546875" style="203" customWidth="1"/>
    <col min="12308" max="12308" width="9.140625" style="203" customWidth="1"/>
    <col min="12309" max="12309" width="7.85546875" style="203" customWidth="1"/>
    <col min="12310" max="12310" width="8.42578125" style="203" customWidth="1"/>
    <col min="12311" max="12311" width="4.5703125" style="203" customWidth="1"/>
    <col min="12312" max="12312" width="7.85546875" style="203" customWidth="1"/>
    <col min="12313" max="12313" width="4.28515625" style="203" customWidth="1"/>
    <col min="12314" max="12314" width="8.140625" style="203" customWidth="1"/>
    <col min="12315" max="12315" width="7.85546875" style="203" customWidth="1"/>
    <col min="12316" max="12316" width="4.5703125" style="203" customWidth="1"/>
    <col min="12317" max="12317" width="10.5703125" style="203" customWidth="1"/>
    <col min="12318" max="12318" width="9.140625" style="203" customWidth="1"/>
    <col min="12319" max="12319" width="2.5703125" style="203" customWidth="1"/>
    <col min="12320" max="12320" width="8.42578125" style="203" customWidth="1"/>
    <col min="12321" max="12321" width="9" style="203" customWidth="1"/>
    <col min="12322" max="12324" width="4.5703125" style="203" customWidth="1"/>
    <col min="12325" max="12325" width="7.140625" style="203" customWidth="1"/>
    <col min="12326" max="12326" width="8.5703125" style="203" customWidth="1"/>
    <col min="12327" max="12330" width="4.5703125" style="203" customWidth="1"/>
    <col min="12331" max="12332" width="11.5703125" style="203"/>
    <col min="12333" max="12333" width="7.140625" style="203" customWidth="1"/>
    <col min="12334" max="12334" width="7.42578125" style="203" customWidth="1"/>
    <col min="12335" max="12335" width="6.5703125" style="203" customWidth="1"/>
    <col min="12336" max="12336" width="8.140625" style="203" customWidth="1"/>
    <col min="12337" max="12337" width="1.5703125" style="203" customWidth="1"/>
    <col min="12338" max="12338" width="11.5703125" style="203"/>
    <col min="12339" max="12339" width="4.42578125" style="203" customWidth="1"/>
    <col min="12340" max="12340" width="4.85546875" style="203" customWidth="1"/>
    <col min="12341" max="12341" width="3.5703125" style="203" customWidth="1"/>
    <col min="12342" max="12342" width="4.42578125" style="203" customWidth="1"/>
    <col min="12343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3" width="8.5703125" style="203" customWidth="1"/>
    <col min="12554" max="12554" width="6.140625" style="203" customWidth="1"/>
    <col min="12555" max="12556" width="4.5703125" style="203" customWidth="1"/>
    <col min="12557" max="12557" width="3.85546875" style="203" customWidth="1"/>
    <col min="12558" max="12558" width="8" style="203" customWidth="1"/>
    <col min="12559" max="12559" width="8.42578125" style="203" customWidth="1"/>
    <col min="12560" max="12562" width="4.5703125" style="203" customWidth="1"/>
    <col min="12563" max="12563" width="4.85546875" style="203" customWidth="1"/>
    <col min="12564" max="12564" width="9.140625" style="203" customWidth="1"/>
    <col min="12565" max="12565" width="7.85546875" style="203" customWidth="1"/>
    <col min="12566" max="12566" width="8.42578125" style="203" customWidth="1"/>
    <col min="12567" max="12567" width="4.5703125" style="203" customWidth="1"/>
    <col min="12568" max="12568" width="7.85546875" style="203" customWidth="1"/>
    <col min="12569" max="12569" width="4.28515625" style="203" customWidth="1"/>
    <col min="12570" max="12570" width="8.140625" style="203" customWidth="1"/>
    <col min="12571" max="12571" width="7.85546875" style="203" customWidth="1"/>
    <col min="12572" max="12572" width="4.5703125" style="203" customWidth="1"/>
    <col min="12573" max="12573" width="10.5703125" style="203" customWidth="1"/>
    <col min="12574" max="12574" width="9.140625" style="203" customWidth="1"/>
    <col min="12575" max="12575" width="2.5703125" style="203" customWidth="1"/>
    <col min="12576" max="12576" width="8.42578125" style="203" customWidth="1"/>
    <col min="12577" max="12577" width="9" style="203" customWidth="1"/>
    <col min="12578" max="12580" width="4.5703125" style="203" customWidth="1"/>
    <col min="12581" max="12581" width="7.140625" style="203" customWidth="1"/>
    <col min="12582" max="12582" width="8.5703125" style="203" customWidth="1"/>
    <col min="12583" max="12586" width="4.5703125" style="203" customWidth="1"/>
    <col min="12587" max="12588" width="11.5703125" style="203"/>
    <col min="12589" max="12589" width="7.140625" style="203" customWidth="1"/>
    <col min="12590" max="12590" width="7.42578125" style="203" customWidth="1"/>
    <col min="12591" max="12591" width="6.5703125" style="203" customWidth="1"/>
    <col min="12592" max="12592" width="8.140625" style="203" customWidth="1"/>
    <col min="12593" max="12593" width="1.5703125" style="203" customWidth="1"/>
    <col min="12594" max="12594" width="11.5703125" style="203"/>
    <col min="12595" max="12595" width="4.42578125" style="203" customWidth="1"/>
    <col min="12596" max="12596" width="4.85546875" style="203" customWidth="1"/>
    <col min="12597" max="12597" width="3.5703125" style="203" customWidth="1"/>
    <col min="12598" max="12598" width="4.42578125" style="203" customWidth="1"/>
    <col min="12599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9" width="8.5703125" style="203" customWidth="1"/>
    <col min="12810" max="12810" width="6.140625" style="203" customWidth="1"/>
    <col min="12811" max="12812" width="4.5703125" style="203" customWidth="1"/>
    <col min="12813" max="12813" width="3.85546875" style="203" customWidth="1"/>
    <col min="12814" max="12814" width="8" style="203" customWidth="1"/>
    <col min="12815" max="12815" width="8.42578125" style="203" customWidth="1"/>
    <col min="12816" max="12818" width="4.5703125" style="203" customWidth="1"/>
    <col min="12819" max="12819" width="4.85546875" style="203" customWidth="1"/>
    <col min="12820" max="12820" width="9.140625" style="203" customWidth="1"/>
    <col min="12821" max="12821" width="7.85546875" style="203" customWidth="1"/>
    <col min="12822" max="12822" width="8.42578125" style="203" customWidth="1"/>
    <col min="12823" max="12823" width="4.5703125" style="203" customWidth="1"/>
    <col min="12824" max="12824" width="7.85546875" style="203" customWidth="1"/>
    <col min="12825" max="12825" width="4.28515625" style="203" customWidth="1"/>
    <col min="12826" max="12826" width="8.140625" style="203" customWidth="1"/>
    <col min="12827" max="12827" width="7.85546875" style="203" customWidth="1"/>
    <col min="12828" max="12828" width="4.5703125" style="203" customWidth="1"/>
    <col min="12829" max="12829" width="10.5703125" style="203" customWidth="1"/>
    <col min="12830" max="12830" width="9.140625" style="203" customWidth="1"/>
    <col min="12831" max="12831" width="2.5703125" style="203" customWidth="1"/>
    <col min="12832" max="12832" width="8.42578125" style="203" customWidth="1"/>
    <col min="12833" max="12833" width="9" style="203" customWidth="1"/>
    <col min="12834" max="12836" width="4.5703125" style="203" customWidth="1"/>
    <col min="12837" max="12837" width="7.140625" style="203" customWidth="1"/>
    <col min="12838" max="12838" width="8.5703125" style="203" customWidth="1"/>
    <col min="12839" max="12842" width="4.5703125" style="203" customWidth="1"/>
    <col min="12843" max="12844" width="11.5703125" style="203"/>
    <col min="12845" max="12845" width="7.140625" style="203" customWidth="1"/>
    <col min="12846" max="12846" width="7.42578125" style="203" customWidth="1"/>
    <col min="12847" max="12847" width="6.5703125" style="203" customWidth="1"/>
    <col min="12848" max="12848" width="8.140625" style="203" customWidth="1"/>
    <col min="12849" max="12849" width="1.5703125" style="203" customWidth="1"/>
    <col min="12850" max="12850" width="11.5703125" style="203"/>
    <col min="12851" max="12851" width="4.42578125" style="203" customWidth="1"/>
    <col min="12852" max="12852" width="4.85546875" style="203" customWidth="1"/>
    <col min="12853" max="12853" width="3.5703125" style="203" customWidth="1"/>
    <col min="12854" max="12854" width="4.42578125" style="203" customWidth="1"/>
    <col min="12855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5" width="8.5703125" style="203" customWidth="1"/>
    <col min="13066" max="13066" width="6.140625" style="203" customWidth="1"/>
    <col min="13067" max="13068" width="4.5703125" style="203" customWidth="1"/>
    <col min="13069" max="13069" width="3.85546875" style="203" customWidth="1"/>
    <col min="13070" max="13070" width="8" style="203" customWidth="1"/>
    <col min="13071" max="13071" width="8.42578125" style="203" customWidth="1"/>
    <col min="13072" max="13074" width="4.5703125" style="203" customWidth="1"/>
    <col min="13075" max="13075" width="4.85546875" style="203" customWidth="1"/>
    <col min="13076" max="13076" width="9.140625" style="203" customWidth="1"/>
    <col min="13077" max="13077" width="7.85546875" style="203" customWidth="1"/>
    <col min="13078" max="13078" width="8.42578125" style="203" customWidth="1"/>
    <col min="13079" max="13079" width="4.5703125" style="203" customWidth="1"/>
    <col min="13080" max="13080" width="7.85546875" style="203" customWidth="1"/>
    <col min="13081" max="13081" width="4.28515625" style="203" customWidth="1"/>
    <col min="13082" max="13082" width="8.140625" style="203" customWidth="1"/>
    <col min="13083" max="13083" width="7.85546875" style="203" customWidth="1"/>
    <col min="13084" max="13084" width="4.5703125" style="203" customWidth="1"/>
    <col min="13085" max="13085" width="10.5703125" style="203" customWidth="1"/>
    <col min="13086" max="13086" width="9.140625" style="203" customWidth="1"/>
    <col min="13087" max="13087" width="2.5703125" style="203" customWidth="1"/>
    <col min="13088" max="13088" width="8.42578125" style="203" customWidth="1"/>
    <col min="13089" max="13089" width="9" style="203" customWidth="1"/>
    <col min="13090" max="13092" width="4.5703125" style="203" customWidth="1"/>
    <col min="13093" max="13093" width="7.140625" style="203" customWidth="1"/>
    <col min="13094" max="13094" width="8.5703125" style="203" customWidth="1"/>
    <col min="13095" max="13098" width="4.5703125" style="203" customWidth="1"/>
    <col min="13099" max="13100" width="11.5703125" style="203"/>
    <col min="13101" max="13101" width="7.140625" style="203" customWidth="1"/>
    <col min="13102" max="13102" width="7.42578125" style="203" customWidth="1"/>
    <col min="13103" max="13103" width="6.5703125" style="203" customWidth="1"/>
    <col min="13104" max="13104" width="8.140625" style="203" customWidth="1"/>
    <col min="13105" max="13105" width="1.5703125" style="203" customWidth="1"/>
    <col min="13106" max="13106" width="11.5703125" style="203"/>
    <col min="13107" max="13107" width="4.42578125" style="203" customWidth="1"/>
    <col min="13108" max="13108" width="4.85546875" style="203" customWidth="1"/>
    <col min="13109" max="13109" width="3.5703125" style="203" customWidth="1"/>
    <col min="13110" max="13110" width="4.42578125" style="203" customWidth="1"/>
    <col min="13111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1" width="8.5703125" style="203" customWidth="1"/>
    <col min="13322" max="13322" width="6.140625" style="203" customWidth="1"/>
    <col min="13323" max="13324" width="4.5703125" style="203" customWidth="1"/>
    <col min="13325" max="13325" width="3.85546875" style="203" customWidth="1"/>
    <col min="13326" max="13326" width="8" style="203" customWidth="1"/>
    <col min="13327" max="13327" width="8.42578125" style="203" customWidth="1"/>
    <col min="13328" max="13330" width="4.5703125" style="203" customWidth="1"/>
    <col min="13331" max="13331" width="4.85546875" style="203" customWidth="1"/>
    <col min="13332" max="13332" width="9.140625" style="203" customWidth="1"/>
    <col min="13333" max="13333" width="7.85546875" style="203" customWidth="1"/>
    <col min="13334" max="13334" width="8.42578125" style="203" customWidth="1"/>
    <col min="13335" max="13335" width="4.5703125" style="203" customWidth="1"/>
    <col min="13336" max="13336" width="7.85546875" style="203" customWidth="1"/>
    <col min="13337" max="13337" width="4.28515625" style="203" customWidth="1"/>
    <col min="13338" max="13338" width="8.140625" style="203" customWidth="1"/>
    <col min="13339" max="13339" width="7.85546875" style="203" customWidth="1"/>
    <col min="13340" max="13340" width="4.5703125" style="203" customWidth="1"/>
    <col min="13341" max="13341" width="10.5703125" style="203" customWidth="1"/>
    <col min="13342" max="13342" width="9.140625" style="203" customWidth="1"/>
    <col min="13343" max="13343" width="2.5703125" style="203" customWidth="1"/>
    <col min="13344" max="13344" width="8.42578125" style="203" customWidth="1"/>
    <col min="13345" max="13345" width="9" style="203" customWidth="1"/>
    <col min="13346" max="13348" width="4.5703125" style="203" customWidth="1"/>
    <col min="13349" max="13349" width="7.140625" style="203" customWidth="1"/>
    <col min="13350" max="13350" width="8.5703125" style="203" customWidth="1"/>
    <col min="13351" max="13354" width="4.5703125" style="203" customWidth="1"/>
    <col min="13355" max="13356" width="11.5703125" style="203"/>
    <col min="13357" max="13357" width="7.140625" style="203" customWidth="1"/>
    <col min="13358" max="13358" width="7.42578125" style="203" customWidth="1"/>
    <col min="13359" max="13359" width="6.5703125" style="203" customWidth="1"/>
    <col min="13360" max="13360" width="8.140625" style="203" customWidth="1"/>
    <col min="13361" max="13361" width="1.5703125" style="203" customWidth="1"/>
    <col min="13362" max="13362" width="11.5703125" style="203"/>
    <col min="13363" max="13363" width="4.42578125" style="203" customWidth="1"/>
    <col min="13364" max="13364" width="4.85546875" style="203" customWidth="1"/>
    <col min="13365" max="13365" width="3.5703125" style="203" customWidth="1"/>
    <col min="13366" max="13366" width="4.42578125" style="203" customWidth="1"/>
    <col min="13367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7" width="8.5703125" style="203" customWidth="1"/>
    <col min="13578" max="13578" width="6.140625" style="203" customWidth="1"/>
    <col min="13579" max="13580" width="4.5703125" style="203" customWidth="1"/>
    <col min="13581" max="13581" width="3.85546875" style="203" customWidth="1"/>
    <col min="13582" max="13582" width="8" style="203" customWidth="1"/>
    <col min="13583" max="13583" width="8.42578125" style="203" customWidth="1"/>
    <col min="13584" max="13586" width="4.5703125" style="203" customWidth="1"/>
    <col min="13587" max="13587" width="4.85546875" style="203" customWidth="1"/>
    <col min="13588" max="13588" width="9.140625" style="203" customWidth="1"/>
    <col min="13589" max="13589" width="7.85546875" style="203" customWidth="1"/>
    <col min="13590" max="13590" width="8.42578125" style="203" customWidth="1"/>
    <col min="13591" max="13591" width="4.5703125" style="203" customWidth="1"/>
    <col min="13592" max="13592" width="7.85546875" style="203" customWidth="1"/>
    <col min="13593" max="13593" width="4.28515625" style="203" customWidth="1"/>
    <col min="13594" max="13594" width="8.140625" style="203" customWidth="1"/>
    <col min="13595" max="13595" width="7.85546875" style="203" customWidth="1"/>
    <col min="13596" max="13596" width="4.5703125" style="203" customWidth="1"/>
    <col min="13597" max="13597" width="10.5703125" style="203" customWidth="1"/>
    <col min="13598" max="13598" width="9.140625" style="203" customWidth="1"/>
    <col min="13599" max="13599" width="2.5703125" style="203" customWidth="1"/>
    <col min="13600" max="13600" width="8.42578125" style="203" customWidth="1"/>
    <col min="13601" max="13601" width="9" style="203" customWidth="1"/>
    <col min="13602" max="13604" width="4.5703125" style="203" customWidth="1"/>
    <col min="13605" max="13605" width="7.140625" style="203" customWidth="1"/>
    <col min="13606" max="13606" width="8.5703125" style="203" customWidth="1"/>
    <col min="13607" max="13610" width="4.5703125" style="203" customWidth="1"/>
    <col min="13611" max="13612" width="11.5703125" style="203"/>
    <col min="13613" max="13613" width="7.140625" style="203" customWidth="1"/>
    <col min="13614" max="13614" width="7.42578125" style="203" customWidth="1"/>
    <col min="13615" max="13615" width="6.5703125" style="203" customWidth="1"/>
    <col min="13616" max="13616" width="8.140625" style="203" customWidth="1"/>
    <col min="13617" max="13617" width="1.5703125" style="203" customWidth="1"/>
    <col min="13618" max="13618" width="11.5703125" style="203"/>
    <col min="13619" max="13619" width="4.42578125" style="203" customWidth="1"/>
    <col min="13620" max="13620" width="4.85546875" style="203" customWidth="1"/>
    <col min="13621" max="13621" width="3.5703125" style="203" customWidth="1"/>
    <col min="13622" max="13622" width="4.42578125" style="203" customWidth="1"/>
    <col min="13623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3" width="8.5703125" style="203" customWidth="1"/>
    <col min="13834" max="13834" width="6.140625" style="203" customWidth="1"/>
    <col min="13835" max="13836" width="4.5703125" style="203" customWidth="1"/>
    <col min="13837" max="13837" width="3.85546875" style="203" customWidth="1"/>
    <col min="13838" max="13838" width="8" style="203" customWidth="1"/>
    <col min="13839" max="13839" width="8.42578125" style="203" customWidth="1"/>
    <col min="13840" max="13842" width="4.5703125" style="203" customWidth="1"/>
    <col min="13843" max="13843" width="4.85546875" style="203" customWidth="1"/>
    <col min="13844" max="13844" width="9.140625" style="203" customWidth="1"/>
    <col min="13845" max="13845" width="7.85546875" style="203" customWidth="1"/>
    <col min="13846" max="13846" width="8.42578125" style="203" customWidth="1"/>
    <col min="13847" max="13847" width="4.5703125" style="203" customWidth="1"/>
    <col min="13848" max="13848" width="7.85546875" style="203" customWidth="1"/>
    <col min="13849" max="13849" width="4.28515625" style="203" customWidth="1"/>
    <col min="13850" max="13850" width="8.140625" style="203" customWidth="1"/>
    <col min="13851" max="13851" width="7.85546875" style="203" customWidth="1"/>
    <col min="13852" max="13852" width="4.5703125" style="203" customWidth="1"/>
    <col min="13853" max="13853" width="10.5703125" style="203" customWidth="1"/>
    <col min="13854" max="13854" width="9.140625" style="203" customWidth="1"/>
    <col min="13855" max="13855" width="2.5703125" style="203" customWidth="1"/>
    <col min="13856" max="13856" width="8.42578125" style="203" customWidth="1"/>
    <col min="13857" max="13857" width="9" style="203" customWidth="1"/>
    <col min="13858" max="13860" width="4.5703125" style="203" customWidth="1"/>
    <col min="13861" max="13861" width="7.140625" style="203" customWidth="1"/>
    <col min="13862" max="13862" width="8.5703125" style="203" customWidth="1"/>
    <col min="13863" max="13866" width="4.5703125" style="203" customWidth="1"/>
    <col min="13867" max="13868" width="11.5703125" style="203"/>
    <col min="13869" max="13869" width="7.140625" style="203" customWidth="1"/>
    <col min="13870" max="13870" width="7.42578125" style="203" customWidth="1"/>
    <col min="13871" max="13871" width="6.5703125" style="203" customWidth="1"/>
    <col min="13872" max="13872" width="8.140625" style="203" customWidth="1"/>
    <col min="13873" max="13873" width="1.5703125" style="203" customWidth="1"/>
    <col min="13874" max="13874" width="11.5703125" style="203"/>
    <col min="13875" max="13875" width="4.42578125" style="203" customWidth="1"/>
    <col min="13876" max="13876" width="4.85546875" style="203" customWidth="1"/>
    <col min="13877" max="13877" width="3.5703125" style="203" customWidth="1"/>
    <col min="13878" max="13878" width="4.42578125" style="203" customWidth="1"/>
    <col min="13879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9" width="8.5703125" style="203" customWidth="1"/>
    <col min="14090" max="14090" width="6.140625" style="203" customWidth="1"/>
    <col min="14091" max="14092" width="4.5703125" style="203" customWidth="1"/>
    <col min="14093" max="14093" width="3.85546875" style="203" customWidth="1"/>
    <col min="14094" max="14094" width="8" style="203" customWidth="1"/>
    <col min="14095" max="14095" width="8.42578125" style="203" customWidth="1"/>
    <col min="14096" max="14098" width="4.5703125" style="203" customWidth="1"/>
    <col min="14099" max="14099" width="4.85546875" style="203" customWidth="1"/>
    <col min="14100" max="14100" width="9.140625" style="203" customWidth="1"/>
    <col min="14101" max="14101" width="7.85546875" style="203" customWidth="1"/>
    <col min="14102" max="14102" width="8.42578125" style="203" customWidth="1"/>
    <col min="14103" max="14103" width="4.5703125" style="203" customWidth="1"/>
    <col min="14104" max="14104" width="7.85546875" style="203" customWidth="1"/>
    <col min="14105" max="14105" width="4.28515625" style="203" customWidth="1"/>
    <col min="14106" max="14106" width="8.140625" style="203" customWidth="1"/>
    <col min="14107" max="14107" width="7.85546875" style="203" customWidth="1"/>
    <col min="14108" max="14108" width="4.5703125" style="203" customWidth="1"/>
    <col min="14109" max="14109" width="10.5703125" style="203" customWidth="1"/>
    <col min="14110" max="14110" width="9.140625" style="203" customWidth="1"/>
    <col min="14111" max="14111" width="2.5703125" style="203" customWidth="1"/>
    <col min="14112" max="14112" width="8.42578125" style="203" customWidth="1"/>
    <col min="14113" max="14113" width="9" style="203" customWidth="1"/>
    <col min="14114" max="14116" width="4.5703125" style="203" customWidth="1"/>
    <col min="14117" max="14117" width="7.140625" style="203" customWidth="1"/>
    <col min="14118" max="14118" width="8.5703125" style="203" customWidth="1"/>
    <col min="14119" max="14122" width="4.5703125" style="203" customWidth="1"/>
    <col min="14123" max="14124" width="11.5703125" style="203"/>
    <col min="14125" max="14125" width="7.140625" style="203" customWidth="1"/>
    <col min="14126" max="14126" width="7.42578125" style="203" customWidth="1"/>
    <col min="14127" max="14127" width="6.5703125" style="203" customWidth="1"/>
    <col min="14128" max="14128" width="8.140625" style="203" customWidth="1"/>
    <col min="14129" max="14129" width="1.5703125" style="203" customWidth="1"/>
    <col min="14130" max="14130" width="11.5703125" style="203"/>
    <col min="14131" max="14131" width="4.42578125" style="203" customWidth="1"/>
    <col min="14132" max="14132" width="4.85546875" style="203" customWidth="1"/>
    <col min="14133" max="14133" width="3.5703125" style="203" customWidth="1"/>
    <col min="14134" max="14134" width="4.42578125" style="203" customWidth="1"/>
    <col min="14135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5" width="8.5703125" style="203" customWidth="1"/>
    <col min="14346" max="14346" width="6.140625" style="203" customWidth="1"/>
    <col min="14347" max="14348" width="4.5703125" style="203" customWidth="1"/>
    <col min="14349" max="14349" width="3.85546875" style="203" customWidth="1"/>
    <col min="14350" max="14350" width="8" style="203" customWidth="1"/>
    <col min="14351" max="14351" width="8.42578125" style="203" customWidth="1"/>
    <col min="14352" max="14354" width="4.5703125" style="203" customWidth="1"/>
    <col min="14355" max="14355" width="4.85546875" style="203" customWidth="1"/>
    <col min="14356" max="14356" width="9.140625" style="203" customWidth="1"/>
    <col min="14357" max="14357" width="7.85546875" style="203" customWidth="1"/>
    <col min="14358" max="14358" width="8.42578125" style="203" customWidth="1"/>
    <col min="14359" max="14359" width="4.5703125" style="203" customWidth="1"/>
    <col min="14360" max="14360" width="7.85546875" style="203" customWidth="1"/>
    <col min="14361" max="14361" width="4.28515625" style="203" customWidth="1"/>
    <col min="14362" max="14362" width="8.140625" style="203" customWidth="1"/>
    <col min="14363" max="14363" width="7.85546875" style="203" customWidth="1"/>
    <col min="14364" max="14364" width="4.5703125" style="203" customWidth="1"/>
    <col min="14365" max="14365" width="10.5703125" style="203" customWidth="1"/>
    <col min="14366" max="14366" width="9.140625" style="203" customWidth="1"/>
    <col min="14367" max="14367" width="2.5703125" style="203" customWidth="1"/>
    <col min="14368" max="14368" width="8.42578125" style="203" customWidth="1"/>
    <col min="14369" max="14369" width="9" style="203" customWidth="1"/>
    <col min="14370" max="14372" width="4.5703125" style="203" customWidth="1"/>
    <col min="14373" max="14373" width="7.140625" style="203" customWidth="1"/>
    <col min="14374" max="14374" width="8.5703125" style="203" customWidth="1"/>
    <col min="14375" max="14378" width="4.5703125" style="203" customWidth="1"/>
    <col min="14379" max="14380" width="11.5703125" style="203"/>
    <col min="14381" max="14381" width="7.140625" style="203" customWidth="1"/>
    <col min="14382" max="14382" width="7.42578125" style="203" customWidth="1"/>
    <col min="14383" max="14383" width="6.5703125" style="203" customWidth="1"/>
    <col min="14384" max="14384" width="8.140625" style="203" customWidth="1"/>
    <col min="14385" max="14385" width="1.5703125" style="203" customWidth="1"/>
    <col min="14386" max="14386" width="11.5703125" style="203"/>
    <col min="14387" max="14387" width="4.42578125" style="203" customWidth="1"/>
    <col min="14388" max="14388" width="4.85546875" style="203" customWidth="1"/>
    <col min="14389" max="14389" width="3.5703125" style="203" customWidth="1"/>
    <col min="14390" max="14390" width="4.42578125" style="203" customWidth="1"/>
    <col min="14391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1" width="8.5703125" style="203" customWidth="1"/>
    <col min="14602" max="14602" width="6.140625" style="203" customWidth="1"/>
    <col min="14603" max="14604" width="4.5703125" style="203" customWidth="1"/>
    <col min="14605" max="14605" width="3.85546875" style="203" customWidth="1"/>
    <col min="14606" max="14606" width="8" style="203" customWidth="1"/>
    <col min="14607" max="14607" width="8.42578125" style="203" customWidth="1"/>
    <col min="14608" max="14610" width="4.5703125" style="203" customWidth="1"/>
    <col min="14611" max="14611" width="4.85546875" style="203" customWidth="1"/>
    <col min="14612" max="14612" width="9.140625" style="203" customWidth="1"/>
    <col min="14613" max="14613" width="7.85546875" style="203" customWidth="1"/>
    <col min="14614" max="14614" width="8.42578125" style="203" customWidth="1"/>
    <col min="14615" max="14615" width="4.5703125" style="203" customWidth="1"/>
    <col min="14616" max="14616" width="7.85546875" style="203" customWidth="1"/>
    <col min="14617" max="14617" width="4.28515625" style="203" customWidth="1"/>
    <col min="14618" max="14618" width="8.140625" style="203" customWidth="1"/>
    <col min="14619" max="14619" width="7.85546875" style="203" customWidth="1"/>
    <col min="14620" max="14620" width="4.5703125" style="203" customWidth="1"/>
    <col min="14621" max="14621" width="10.5703125" style="203" customWidth="1"/>
    <col min="14622" max="14622" width="9.140625" style="203" customWidth="1"/>
    <col min="14623" max="14623" width="2.5703125" style="203" customWidth="1"/>
    <col min="14624" max="14624" width="8.42578125" style="203" customWidth="1"/>
    <col min="14625" max="14625" width="9" style="203" customWidth="1"/>
    <col min="14626" max="14628" width="4.5703125" style="203" customWidth="1"/>
    <col min="14629" max="14629" width="7.140625" style="203" customWidth="1"/>
    <col min="14630" max="14630" width="8.5703125" style="203" customWidth="1"/>
    <col min="14631" max="14634" width="4.5703125" style="203" customWidth="1"/>
    <col min="14635" max="14636" width="11.5703125" style="203"/>
    <col min="14637" max="14637" width="7.140625" style="203" customWidth="1"/>
    <col min="14638" max="14638" width="7.42578125" style="203" customWidth="1"/>
    <col min="14639" max="14639" width="6.5703125" style="203" customWidth="1"/>
    <col min="14640" max="14640" width="8.140625" style="203" customWidth="1"/>
    <col min="14641" max="14641" width="1.5703125" style="203" customWidth="1"/>
    <col min="14642" max="14642" width="11.5703125" style="203"/>
    <col min="14643" max="14643" width="4.42578125" style="203" customWidth="1"/>
    <col min="14644" max="14644" width="4.85546875" style="203" customWidth="1"/>
    <col min="14645" max="14645" width="3.5703125" style="203" customWidth="1"/>
    <col min="14646" max="14646" width="4.42578125" style="203" customWidth="1"/>
    <col min="14647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7" width="8.5703125" style="203" customWidth="1"/>
    <col min="14858" max="14858" width="6.140625" style="203" customWidth="1"/>
    <col min="14859" max="14860" width="4.5703125" style="203" customWidth="1"/>
    <col min="14861" max="14861" width="3.85546875" style="203" customWidth="1"/>
    <col min="14862" max="14862" width="8" style="203" customWidth="1"/>
    <col min="14863" max="14863" width="8.42578125" style="203" customWidth="1"/>
    <col min="14864" max="14866" width="4.5703125" style="203" customWidth="1"/>
    <col min="14867" max="14867" width="4.85546875" style="203" customWidth="1"/>
    <col min="14868" max="14868" width="9.140625" style="203" customWidth="1"/>
    <col min="14869" max="14869" width="7.85546875" style="203" customWidth="1"/>
    <col min="14870" max="14870" width="8.42578125" style="203" customWidth="1"/>
    <col min="14871" max="14871" width="4.5703125" style="203" customWidth="1"/>
    <col min="14872" max="14872" width="7.85546875" style="203" customWidth="1"/>
    <col min="14873" max="14873" width="4.28515625" style="203" customWidth="1"/>
    <col min="14874" max="14874" width="8.140625" style="203" customWidth="1"/>
    <col min="14875" max="14875" width="7.85546875" style="203" customWidth="1"/>
    <col min="14876" max="14876" width="4.5703125" style="203" customWidth="1"/>
    <col min="14877" max="14877" width="10.5703125" style="203" customWidth="1"/>
    <col min="14878" max="14878" width="9.140625" style="203" customWidth="1"/>
    <col min="14879" max="14879" width="2.5703125" style="203" customWidth="1"/>
    <col min="14880" max="14880" width="8.42578125" style="203" customWidth="1"/>
    <col min="14881" max="14881" width="9" style="203" customWidth="1"/>
    <col min="14882" max="14884" width="4.5703125" style="203" customWidth="1"/>
    <col min="14885" max="14885" width="7.140625" style="203" customWidth="1"/>
    <col min="14886" max="14886" width="8.5703125" style="203" customWidth="1"/>
    <col min="14887" max="14890" width="4.5703125" style="203" customWidth="1"/>
    <col min="14891" max="14892" width="11.5703125" style="203"/>
    <col min="14893" max="14893" width="7.140625" style="203" customWidth="1"/>
    <col min="14894" max="14894" width="7.42578125" style="203" customWidth="1"/>
    <col min="14895" max="14895" width="6.5703125" style="203" customWidth="1"/>
    <col min="14896" max="14896" width="8.140625" style="203" customWidth="1"/>
    <col min="14897" max="14897" width="1.5703125" style="203" customWidth="1"/>
    <col min="14898" max="14898" width="11.5703125" style="203"/>
    <col min="14899" max="14899" width="4.42578125" style="203" customWidth="1"/>
    <col min="14900" max="14900" width="4.85546875" style="203" customWidth="1"/>
    <col min="14901" max="14901" width="3.5703125" style="203" customWidth="1"/>
    <col min="14902" max="14902" width="4.42578125" style="203" customWidth="1"/>
    <col min="14903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3" width="8.5703125" style="203" customWidth="1"/>
    <col min="15114" max="15114" width="6.140625" style="203" customWidth="1"/>
    <col min="15115" max="15116" width="4.5703125" style="203" customWidth="1"/>
    <col min="15117" max="15117" width="3.85546875" style="203" customWidth="1"/>
    <col min="15118" max="15118" width="8" style="203" customWidth="1"/>
    <col min="15119" max="15119" width="8.42578125" style="203" customWidth="1"/>
    <col min="15120" max="15122" width="4.5703125" style="203" customWidth="1"/>
    <col min="15123" max="15123" width="4.85546875" style="203" customWidth="1"/>
    <col min="15124" max="15124" width="9.140625" style="203" customWidth="1"/>
    <col min="15125" max="15125" width="7.85546875" style="203" customWidth="1"/>
    <col min="15126" max="15126" width="8.42578125" style="203" customWidth="1"/>
    <col min="15127" max="15127" width="4.5703125" style="203" customWidth="1"/>
    <col min="15128" max="15128" width="7.85546875" style="203" customWidth="1"/>
    <col min="15129" max="15129" width="4.28515625" style="203" customWidth="1"/>
    <col min="15130" max="15130" width="8.140625" style="203" customWidth="1"/>
    <col min="15131" max="15131" width="7.85546875" style="203" customWidth="1"/>
    <col min="15132" max="15132" width="4.5703125" style="203" customWidth="1"/>
    <col min="15133" max="15133" width="10.5703125" style="203" customWidth="1"/>
    <col min="15134" max="15134" width="9.140625" style="203" customWidth="1"/>
    <col min="15135" max="15135" width="2.5703125" style="203" customWidth="1"/>
    <col min="15136" max="15136" width="8.42578125" style="203" customWidth="1"/>
    <col min="15137" max="15137" width="9" style="203" customWidth="1"/>
    <col min="15138" max="15140" width="4.5703125" style="203" customWidth="1"/>
    <col min="15141" max="15141" width="7.140625" style="203" customWidth="1"/>
    <col min="15142" max="15142" width="8.5703125" style="203" customWidth="1"/>
    <col min="15143" max="15146" width="4.5703125" style="203" customWidth="1"/>
    <col min="15147" max="15148" width="11.5703125" style="203"/>
    <col min="15149" max="15149" width="7.140625" style="203" customWidth="1"/>
    <col min="15150" max="15150" width="7.42578125" style="203" customWidth="1"/>
    <col min="15151" max="15151" width="6.5703125" style="203" customWidth="1"/>
    <col min="15152" max="15152" width="8.140625" style="203" customWidth="1"/>
    <col min="15153" max="15153" width="1.5703125" style="203" customWidth="1"/>
    <col min="15154" max="15154" width="11.5703125" style="203"/>
    <col min="15155" max="15155" width="4.42578125" style="203" customWidth="1"/>
    <col min="15156" max="15156" width="4.85546875" style="203" customWidth="1"/>
    <col min="15157" max="15157" width="3.5703125" style="203" customWidth="1"/>
    <col min="15158" max="15158" width="4.42578125" style="203" customWidth="1"/>
    <col min="15159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9" width="8.5703125" style="203" customWidth="1"/>
    <col min="15370" max="15370" width="6.140625" style="203" customWidth="1"/>
    <col min="15371" max="15372" width="4.5703125" style="203" customWidth="1"/>
    <col min="15373" max="15373" width="3.85546875" style="203" customWidth="1"/>
    <col min="15374" max="15374" width="8" style="203" customWidth="1"/>
    <col min="15375" max="15375" width="8.42578125" style="203" customWidth="1"/>
    <col min="15376" max="15378" width="4.5703125" style="203" customWidth="1"/>
    <col min="15379" max="15379" width="4.85546875" style="203" customWidth="1"/>
    <col min="15380" max="15380" width="9.140625" style="203" customWidth="1"/>
    <col min="15381" max="15381" width="7.85546875" style="203" customWidth="1"/>
    <col min="15382" max="15382" width="8.42578125" style="203" customWidth="1"/>
    <col min="15383" max="15383" width="4.5703125" style="203" customWidth="1"/>
    <col min="15384" max="15384" width="7.85546875" style="203" customWidth="1"/>
    <col min="15385" max="15385" width="4.28515625" style="203" customWidth="1"/>
    <col min="15386" max="15386" width="8.140625" style="203" customWidth="1"/>
    <col min="15387" max="15387" width="7.85546875" style="203" customWidth="1"/>
    <col min="15388" max="15388" width="4.5703125" style="203" customWidth="1"/>
    <col min="15389" max="15389" width="10.5703125" style="203" customWidth="1"/>
    <col min="15390" max="15390" width="9.140625" style="203" customWidth="1"/>
    <col min="15391" max="15391" width="2.5703125" style="203" customWidth="1"/>
    <col min="15392" max="15392" width="8.42578125" style="203" customWidth="1"/>
    <col min="15393" max="15393" width="9" style="203" customWidth="1"/>
    <col min="15394" max="15396" width="4.5703125" style="203" customWidth="1"/>
    <col min="15397" max="15397" width="7.140625" style="203" customWidth="1"/>
    <col min="15398" max="15398" width="8.5703125" style="203" customWidth="1"/>
    <col min="15399" max="15402" width="4.5703125" style="203" customWidth="1"/>
    <col min="15403" max="15404" width="11.5703125" style="203"/>
    <col min="15405" max="15405" width="7.140625" style="203" customWidth="1"/>
    <col min="15406" max="15406" width="7.42578125" style="203" customWidth="1"/>
    <col min="15407" max="15407" width="6.5703125" style="203" customWidth="1"/>
    <col min="15408" max="15408" width="8.140625" style="203" customWidth="1"/>
    <col min="15409" max="15409" width="1.5703125" style="203" customWidth="1"/>
    <col min="15410" max="15410" width="11.5703125" style="203"/>
    <col min="15411" max="15411" width="4.42578125" style="203" customWidth="1"/>
    <col min="15412" max="15412" width="4.85546875" style="203" customWidth="1"/>
    <col min="15413" max="15413" width="3.5703125" style="203" customWidth="1"/>
    <col min="15414" max="15414" width="4.42578125" style="203" customWidth="1"/>
    <col min="15415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5" width="8.5703125" style="203" customWidth="1"/>
    <col min="15626" max="15626" width="6.140625" style="203" customWidth="1"/>
    <col min="15627" max="15628" width="4.5703125" style="203" customWidth="1"/>
    <col min="15629" max="15629" width="3.85546875" style="203" customWidth="1"/>
    <col min="15630" max="15630" width="8" style="203" customWidth="1"/>
    <col min="15631" max="15631" width="8.42578125" style="203" customWidth="1"/>
    <col min="15632" max="15634" width="4.5703125" style="203" customWidth="1"/>
    <col min="15635" max="15635" width="4.85546875" style="203" customWidth="1"/>
    <col min="15636" max="15636" width="9.140625" style="203" customWidth="1"/>
    <col min="15637" max="15637" width="7.85546875" style="203" customWidth="1"/>
    <col min="15638" max="15638" width="8.42578125" style="203" customWidth="1"/>
    <col min="15639" max="15639" width="4.5703125" style="203" customWidth="1"/>
    <col min="15640" max="15640" width="7.85546875" style="203" customWidth="1"/>
    <col min="15641" max="15641" width="4.28515625" style="203" customWidth="1"/>
    <col min="15642" max="15642" width="8.140625" style="203" customWidth="1"/>
    <col min="15643" max="15643" width="7.85546875" style="203" customWidth="1"/>
    <col min="15644" max="15644" width="4.5703125" style="203" customWidth="1"/>
    <col min="15645" max="15645" width="10.5703125" style="203" customWidth="1"/>
    <col min="15646" max="15646" width="9.140625" style="203" customWidth="1"/>
    <col min="15647" max="15647" width="2.5703125" style="203" customWidth="1"/>
    <col min="15648" max="15648" width="8.42578125" style="203" customWidth="1"/>
    <col min="15649" max="15649" width="9" style="203" customWidth="1"/>
    <col min="15650" max="15652" width="4.5703125" style="203" customWidth="1"/>
    <col min="15653" max="15653" width="7.140625" style="203" customWidth="1"/>
    <col min="15654" max="15654" width="8.5703125" style="203" customWidth="1"/>
    <col min="15655" max="15658" width="4.5703125" style="203" customWidth="1"/>
    <col min="15659" max="15660" width="11.5703125" style="203"/>
    <col min="15661" max="15661" width="7.140625" style="203" customWidth="1"/>
    <col min="15662" max="15662" width="7.42578125" style="203" customWidth="1"/>
    <col min="15663" max="15663" width="6.5703125" style="203" customWidth="1"/>
    <col min="15664" max="15664" width="8.140625" style="203" customWidth="1"/>
    <col min="15665" max="15665" width="1.5703125" style="203" customWidth="1"/>
    <col min="15666" max="15666" width="11.5703125" style="203"/>
    <col min="15667" max="15667" width="4.42578125" style="203" customWidth="1"/>
    <col min="15668" max="15668" width="4.85546875" style="203" customWidth="1"/>
    <col min="15669" max="15669" width="3.5703125" style="203" customWidth="1"/>
    <col min="15670" max="15670" width="4.42578125" style="203" customWidth="1"/>
    <col min="15671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1" width="8.5703125" style="203" customWidth="1"/>
    <col min="15882" max="15882" width="6.140625" style="203" customWidth="1"/>
    <col min="15883" max="15884" width="4.5703125" style="203" customWidth="1"/>
    <col min="15885" max="15885" width="3.85546875" style="203" customWidth="1"/>
    <col min="15886" max="15886" width="8" style="203" customWidth="1"/>
    <col min="15887" max="15887" width="8.42578125" style="203" customWidth="1"/>
    <col min="15888" max="15890" width="4.5703125" style="203" customWidth="1"/>
    <col min="15891" max="15891" width="4.85546875" style="203" customWidth="1"/>
    <col min="15892" max="15892" width="9.140625" style="203" customWidth="1"/>
    <col min="15893" max="15893" width="7.85546875" style="203" customWidth="1"/>
    <col min="15894" max="15894" width="8.42578125" style="203" customWidth="1"/>
    <col min="15895" max="15895" width="4.5703125" style="203" customWidth="1"/>
    <col min="15896" max="15896" width="7.85546875" style="203" customWidth="1"/>
    <col min="15897" max="15897" width="4.28515625" style="203" customWidth="1"/>
    <col min="15898" max="15898" width="8.140625" style="203" customWidth="1"/>
    <col min="15899" max="15899" width="7.85546875" style="203" customWidth="1"/>
    <col min="15900" max="15900" width="4.5703125" style="203" customWidth="1"/>
    <col min="15901" max="15901" width="10.5703125" style="203" customWidth="1"/>
    <col min="15902" max="15902" width="9.140625" style="203" customWidth="1"/>
    <col min="15903" max="15903" width="2.5703125" style="203" customWidth="1"/>
    <col min="15904" max="15904" width="8.42578125" style="203" customWidth="1"/>
    <col min="15905" max="15905" width="9" style="203" customWidth="1"/>
    <col min="15906" max="15908" width="4.5703125" style="203" customWidth="1"/>
    <col min="15909" max="15909" width="7.140625" style="203" customWidth="1"/>
    <col min="15910" max="15910" width="8.5703125" style="203" customWidth="1"/>
    <col min="15911" max="15914" width="4.5703125" style="203" customWidth="1"/>
    <col min="15915" max="15916" width="11.5703125" style="203"/>
    <col min="15917" max="15917" width="7.140625" style="203" customWidth="1"/>
    <col min="15918" max="15918" width="7.42578125" style="203" customWidth="1"/>
    <col min="15919" max="15919" width="6.5703125" style="203" customWidth="1"/>
    <col min="15920" max="15920" width="8.140625" style="203" customWidth="1"/>
    <col min="15921" max="15921" width="1.5703125" style="203" customWidth="1"/>
    <col min="15922" max="15922" width="11.5703125" style="203"/>
    <col min="15923" max="15923" width="4.42578125" style="203" customWidth="1"/>
    <col min="15924" max="15924" width="4.85546875" style="203" customWidth="1"/>
    <col min="15925" max="15925" width="3.5703125" style="203" customWidth="1"/>
    <col min="15926" max="15926" width="4.42578125" style="203" customWidth="1"/>
    <col min="15927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7" width="8.5703125" style="203" customWidth="1"/>
    <col min="16138" max="16138" width="6.140625" style="203" customWidth="1"/>
    <col min="16139" max="16140" width="4.5703125" style="203" customWidth="1"/>
    <col min="16141" max="16141" width="3.85546875" style="203" customWidth="1"/>
    <col min="16142" max="16142" width="8" style="203" customWidth="1"/>
    <col min="16143" max="16143" width="8.42578125" style="203" customWidth="1"/>
    <col min="16144" max="16146" width="4.5703125" style="203" customWidth="1"/>
    <col min="16147" max="16147" width="4.85546875" style="203" customWidth="1"/>
    <col min="16148" max="16148" width="9.140625" style="203" customWidth="1"/>
    <col min="16149" max="16149" width="7.85546875" style="203" customWidth="1"/>
    <col min="16150" max="16150" width="8.42578125" style="203" customWidth="1"/>
    <col min="16151" max="16151" width="4.5703125" style="203" customWidth="1"/>
    <col min="16152" max="16152" width="7.85546875" style="203" customWidth="1"/>
    <col min="16153" max="16153" width="4.28515625" style="203" customWidth="1"/>
    <col min="16154" max="16154" width="8.140625" style="203" customWidth="1"/>
    <col min="16155" max="16155" width="7.85546875" style="203" customWidth="1"/>
    <col min="16156" max="16156" width="4.5703125" style="203" customWidth="1"/>
    <col min="16157" max="16157" width="10.5703125" style="203" customWidth="1"/>
    <col min="16158" max="16158" width="9.140625" style="203" customWidth="1"/>
    <col min="16159" max="16159" width="2.5703125" style="203" customWidth="1"/>
    <col min="16160" max="16160" width="8.42578125" style="203" customWidth="1"/>
    <col min="16161" max="16161" width="9" style="203" customWidth="1"/>
    <col min="16162" max="16164" width="4.5703125" style="203" customWidth="1"/>
    <col min="16165" max="16165" width="7.140625" style="203" customWidth="1"/>
    <col min="16166" max="16166" width="8.5703125" style="203" customWidth="1"/>
    <col min="16167" max="16170" width="4.5703125" style="203" customWidth="1"/>
    <col min="16171" max="16172" width="11.5703125" style="203"/>
    <col min="16173" max="16173" width="7.140625" style="203" customWidth="1"/>
    <col min="16174" max="16174" width="7.42578125" style="203" customWidth="1"/>
    <col min="16175" max="16175" width="6.5703125" style="203" customWidth="1"/>
    <col min="16176" max="16176" width="8.140625" style="203" customWidth="1"/>
    <col min="16177" max="16177" width="1.5703125" style="203" customWidth="1"/>
    <col min="16178" max="16178" width="11.5703125" style="203"/>
    <col min="16179" max="16179" width="4.42578125" style="203" customWidth="1"/>
    <col min="16180" max="16180" width="4.85546875" style="203" customWidth="1"/>
    <col min="16181" max="16181" width="3.5703125" style="203" customWidth="1"/>
    <col min="16182" max="16182" width="4.42578125" style="203" customWidth="1"/>
    <col min="16183" max="16384" width="11.5703125" style="203"/>
  </cols>
  <sheetData>
    <row r="1" spans="2:52" ht="15" thickBot="1"/>
    <row r="2" spans="2:52" ht="15.75" thickBot="1">
      <c r="B2" s="461" t="s">
        <v>249</v>
      </c>
      <c r="C2" s="462"/>
      <c r="D2" s="462"/>
      <c r="E2" s="462"/>
      <c r="F2" s="462"/>
      <c r="G2" s="463"/>
      <c r="H2" s="591" t="s">
        <v>27</v>
      </c>
      <c r="I2" s="591"/>
      <c r="J2" s="591"/>
      <c r="K2" s="591"/>
      <c r="L2" s="591"/>
      <c r="M2" s="592"/>
      <c r="N2" s="595" t="s">
        <v>29</v>
      </c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7"/>
      <c r="AR2" s="598" t="s">
        <v>30</v>
      </c>
      <c r="AS2" s="599"/>
      <c r="AT2" s="599"/>
      <c r="AU2" s="599"/>
      <c r="AV2" s="599"/>
      <c r="AW2" s="599"/>
      <c r="AX2" s="204"/>
    </row>
    <row r="3" spans="2:52" ht="24.6" customHeight="1" thickBot="1">
      <c r="B3" s="588"/>
      <c r="C3" s="589"/>
      <c r="D3" s="589"/>
      <c r="E3" s="589"/>
      <c r="F3" s="589"/>
      <c r="G3" s="590"/>
      <c r="H3" s="593"/>
      <c r="I3" s="593"/>
      <c r="J3" s="593"/>
      <c r="K3" s="593"/>
      <c r="L3" s="593"/>
      <c r="M3" s="594"/>
      <c r="N3" s="604" t="s">
        <v>31</v>
      </c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6"/>
      <c r="AF3" s="598" t="s">
        <v>32</v>
      </c>
      <c r="AG3" s="599"/>
      <c r="AH3" s="599"/>
      <c r="AI3" s="599"/>
      <c r="AJ3" s="599"/>
      <c r="AK3" s="599"/>
      <c r="AL3" s="598" t="s">
        <v>33</v>
      </c>
      <c r="AM3" s="599"/>
      <c r="AN3" s="599"/>
      <c r="AO3" s="599"/>
      <c r="AP3" s="599"/>
      <c r="AQ3" s="607"/>
      <c r="AR3" s="600"/>
      <c r="AS3" s="601"/>
      <c r="AT3" s="601"/>
      <c r="AU3" s="601"/>
      <c r="AV3" s="601"/>
      <c r="AW3" s="601"/>
      <c r="AX3" s="205"/>
    </row>
    <row r="4" spans="2:52" ht="27" customHeight="1" thickBot="1">
      <c r="B4" s="588"/>
      <c r="C4" s="589"/>
      <c r="D4" s="589"/>
      <c r="E4" s="589"/>
      <c r="F4" s="589"/>
      <c r="G4" s="590"/>
      <c r="H4" s="593"/>
      <c r="I4" s="593"/>
      <c r="J4" s="593"/>
      <c r="K4" s="593"/>
      <c r="L4" s="593"/>
      <c r="M4" s="594"/>
      <c r="N4" s="609" t="s">
        <v>34</v>
      </c>
      <c r="O4" s="591"/>
      <c r="P4" s="591"/>
      <c r="Q4" s="591"/>
      <c r="R4" s="591"/>
      <c r="S4" s="592"/>
      <c r="T4" s="595" t="s">
        <v>35</v>
      </c>
      <c r="U4" s="596"/>
      <c r="V4" s="596"/>
      <c r="W4" s="596"/>
      <c r="X4" s="596"/>
      <c r="Y4" s="597"/>
      <c r="Z4" s="595" t="s">
        <v>36</v>
      </c>
      <c r="AA4" s="596"/>
      <c r="AB4" s="596"/>
      <c r="AC4" s="596"/>
      <c r="AD4" s="596"/>
      <c r="AE4" s="597"/>
      <c r="AF4" s="600"/>
      <c r="AG4" s="601"/>
      <c r="AH4" s="601"/>
      <c r="AI4" s="601"/>
      <c r="AJ4" s="601"/>
      <c r="AK4" s="601"/>
      <c r="AL4" s="602"/>
      <c r="AM4" s="603"/>
      <c r="AN4" s="603"/>
      <c r="AO4" s="603"/>
      <c r="AP4" s="603"/>
      <c r="AQ4" s="608"/>
      <c r="AR4" s="602"/>
      <c r="AS4" s="603"/>
      <c r="AT4" s="603"/>
      <c r="AU4" s="603"/>
      <c r="AV4" s="603"/>
      <c r="AW4" s="603"/>
      <c r="AX4" s="206"/>
    </row>
    <row r="5" spans="2:52" ht="27" customHeight="1">
      <c r="B5" s="623" t="s">
        <v>48</v>
      </c>
      <c r="C5" s="624"/>
      <c r="D5" s="624"/>
      <c r="E5" s="624"/>
      <c r="F5" s="624"/>
      <c r="G5" s="625"/>
      <c r="H5" s="207">
        <v>1451</v>
      </c>
      <c r="I5" s="626">
        <f>+'RREE  at2023 determinado'!I14</f>
        <v>12045936</v>
      </c>
      <c r="J5" s="627"/>
      <c r="K5" s="627"/>
      <c r="L5" s="627"/>
      <c r="M5" s="628"/>
      <c r="N5" s="208">
        <v>1452</v>
      </c>
      <c r="O5" s="610"/>
      <c r="P5" s="611"/>
      <c r="Q5" s="611"/>
      <c r="R5" s="611"/>
      <c r="S5" s="629"/>
      <c r="T5" s="208">
        <v>1752</v>
      </c>
      <c r="U5" s="630">
        <f>+'RREE  at2023 correcto'!N16+'RREE  at2023 correcto'!O16</f>
        <v>0</v>
      </c>
      <c r="V5" s="631"/>
      <c r="W5" s="631"/>
      <c r="X5" s="631"/>
      <c r="Y5" s="632"/>
      <c r="Z5" s="209">
        <v>1753</v>
      </c>
      <c r="AA5" s="626">
        <f>+'RREE  at2023 correcto'!L16+'RREE  at2023 correcto'!M16</f>
        <v>0</v>
      </c>
      <c r="AB5" s="627"/>
      <c r="AC5" s="627"/>
      <c r="AD5" s="627"/>
      <c r="AE5" s="628"/>
      <c r="AF5" s="208">
        <v>1453</v>
      </c>
      <c r="AG5" s="610">
        <f>+'RREE  at2023 correcto'!P16+'RREE  at2023 correcto'!Q16</f>
        <v>0</v>
      </c>
      <c r="AH5" s="611"/>
      <c r="AI5" s="611"/>
      <c r="AJ5" s="611"/>
      <c r="AK5" s="611"/>
      <c r="AL5" s="210">
        <v>1454</v>
      </c>
      <c r="AM5" s="610">
        <v>9019068</v>
      </c>
      <c r="AN5" s="611"/>
      <c r="AO5" s="611"/>
      <c r="AP5" s="611"/>
      <c r="AQ5" s="611"/>
      <c r="AR5" s="210">
        <v>1382</v>
      </c>
      <c r="AS5" s="612">
        <f>+'RREE  at2023 correcto'!AG16</f>
        <v>0</v>
      </c>
      <c r="AT5" s="612"/>
      <c r="AU5" s="612"/>
      <c r="AV5" s="612"/>
      <c r="AW5" s="612"/>
      <c r="AX5" s="211" t="s">
        <v>2</v>
      </c>
      <c r="AZ5" s="31" t="s">
        <v>250</v>
      </c>
    </row>
    <row r="6" spans="2:52" ht="27" customHeight="1">
      <c r="B6" s="613" t="s">
        <v>251</v>
      </c>
      <c r="C6" s="614"/>
      <c r="D6" s="614"/>
      <c r="E6" s="614"/>
      <c r="F6" s="614"/>
      <c r="G6" s="615"/>
      <c r="H6" s="212"/>
      <c r="I6" s="616"/>
      <c r="J6" s="616"/>
      <c r="K6" s="616"/>
      <c r="L6" s="616"/>
      <c r="M6" s="616"/>
      <c r="N6" s="213">
        <v>1589</v>
      </c>
      <c r="O6" s="617"/>
      <c r="P6" s="617"/>
      <c r="Q6" s="617"/>
      <c r="R6" s="617"/>
      <c r="S6" s="617"/>
      <c r="T6" s="214"/>
      <c r="U6" s="618"/>
      <c r="V6" s="618"/>
      <c r="W6" s="618"/>
      <c r="X6" s="618"/>
      <c r="Y6" s="618"/>
      <c r="Z6" s="213">
        <v>1754</v>
      </c>
      <c r="AA6" s="619"/>
      <c r="AB6" s="619"/>
      <c r="AC6" s="619"/>
      <c r="AD6" s="619"/>
      <c r="AE6" s="619"/>
      <c r="AF6" s="213">
        <v>1455</v>
      </c>
      <c r="AG6" s="617"/>
      <c r="AH6" s="617"/>
      <c r="AI6" s="617"/>
      <c r="AJ6" s="617"/>
      <c r="AK6" s="617"/>
      <c r="AL6" s="213">
        <v>1456</v>
      </c>
      <c r="AM6" s="617"/>
      <c r="AN6" s="617"/>
      <c r="AO6" s="617"/>
      <c r="AP6" s="617"/>
      <c r="AQ6" s="617"/>
      <c r="AR6" s="215"/>
      <c r="AS6" s="620"/>
      <c r="AT6" s="621"/>
      <c r="AU6" s="621"/>
      <c r="AV6" s="621"/>
      <c r="AW6" s="622"/>
      <c r="AX6" s="216" t="s">
        <v>73</v>
      </c>
      <c r="AY6" s="203" t="s">
        <v>5</v>
      </c>
      <c r="AZ6" s="31" t="s">
        <v>250</v>
      </c>
    </row>
    <row r="7" spans="2:52" ht="27" customHeight="1">
      <c r="B7" s="613" t="s">
        <v>252</v>
      </c>
      <c r="C7" s="614"/>
      <c r="D7" s="614"/>
      <c r="E7" s="614"/>
      <c r="F7" s="614"/>
      <c r="G7" s="615"/>
      <c r="H7" s="217">
        <v>1457</v>
      </c>
      <c r="I7" s="619"/>
      <c r="J7" s="619"/>
      <c r="K7" s="619"/>
      <c r="L7" s="619"/>
      <c r="M7" s="619"/>
      <c r="N7" s="214"/>
      <c r="O7" s="618"/>
      <c r="P7" s="618"/>
      <c r="Q7" s="618"/>
      <c r="R7" s="618"/>
      <c r="S7" s="618"/>
      <c r="T7" s="213">
        <v>1458</v>
      </c>
      <c r="U7" s="617"/>
      <c r="V7" s="617"/>
      <c r="W7" s="617"/>
      <c r="X7" s="617"/>
      <c r="Y7" s="617"/>
      <c r="Z7" s="218"/>
      <c r="AA7" s="616"/>
      <c r="AB7" s="616"/>
      <c r="AC7" s="616"/>
      <c r="AD7" s="616"/>
      <c r="AE7" s="616"/>
      <c r="AF7" s="214"/>
      <c r="AG7" s="620"/>
      <c r="AH7" s="621"/>
      <c r="AI7" s="621"/>
      <c r="AJ7" s="621"/>
      <c r="AK7" s="622"/>
      <c r="AL7" s="214"/>
      <c r="AM7" s="620"/>
      <c r="AN7" s="621"/>
      <c r="AO7" s="621"/>
      <c r="AP7" s="621"/>
      <c r="AQ7" s="622"/>
      <c r="AR7" s="219">
        <v>1383</v>
      </c>
      <c r="AS7" s="617"/>
      <c r="AT7" s="617"/>
      <c r="AU7" s="617"/>
      <c r="AV7" s="617"/>
      <c r="AW7" s="617"/>
      <c r="AX7" s="216" t="s">
        <v>73</v>
      </c>
    </row>
    <row r="8" spans="2:52" ht="27" customHeight="1">
      <c r="B8" s="613" t="s">
        <v>21</v>
      </c>
      <c r="C8" s="614"/>
      <c r="D8" s="614"/>
      <c r="E8" s="614"/>
      <c r="F8" s="614"/>
      <c r="G8" s="615"/>
      <c r="H8" s="217">
        <v>1392</v>
      </c>
      <c r="I8" s="619"/>
      <c r="J8" s="619"/>
      <c r="K8" s="619"/>
      <c r="L8" s="619"/>
      <c r="M8" s="619"/>
      <c r="N8" s="213">
        <v>1393</v>
      </c>
      <c r="O8" s="617"/>
      <c r="P8" s="617"/>
      <c r="Q8" s="617"/>
      <c r="R8" s="617"/>
      <c r="S8" s="617"/>
      <c r="T8" s="213">
        <v>1755</v>
      </c>
      <c r="U8" s="633"/>
      <c r="V8" s="633"/>
      <c r="W8" s="633"/>
      <c r="X8" s="633"/>
      <c r="Y8" s="633"/>
      <c r="Z8" s="213">
        <v>1756</v>
      </c>
      <c r="AA8" s="619"/>
      <c r="AB8" s="619"/>
      <c r="AC8" s="619"/>
      <c r="AD8" s="619"/>
      <c r="AE8" s="619"/>
      <c r="AF8" s="213">
        <v>1394</v>
      </c>
      <c r="AG8" s="617"/>
      <c r="AH8" s="617"/>
      <c r="AI8" s="617"/>
      <c r="AJ8" s="617"/>
      <c r="AK8" s="617"/>
      <c r="AL8" s="213">
        <v>1395</v>
      </c>
      <c r="AM8" s="617"/>
      <c r="AN8" s="617"/>
      <c r="AO8" s="617"/>
      <c r="AP8" s="617"/>
      <c r="AQ8" s="617"/>
      <c r="AR8" s="219">
        <v>1384</v>
      </c>
      <c r="AS8" s="617"/>
      <c r="AT8" s="617"/>
      <c r="AU8" s="617"/>
      <c r="AV8" s="617"/>
      <c r="AW8" s="617"/>
      <c r="AX8" s="220" t="s">
        <v>2</v>
      </c>
    </row>
    <row r="9" spans="2:52" ht="27" customHeight="1">
      <c r="B9" s="613" t="s">
        <v>22</v>
      </c>
      <c r="C9" s="614"/>
      <c r="D9" s="614"/>
      <c r="E9" s="614"/>
      <c r="F9" s="614"/>
      <c r="G9" s="615"/>
      <c r="H9" s="217">
        <v>1396</v>
      </c>
      <c r="I9" s="619"/>
      <c r="J9" s="619"/>
      <c r="K9" s="619"/>
      <c r="L9" s="619"/>
      <c r="M9" s="619"/>
      <c r="N9" s="213">
        <v>1397</v>
      </c>
      <c r="O9" s="617"/>
      <c r="P9" s="617"/>
      <c r="Q9" s="617"/>
      <c r="R9" s="617"/>
      <c r="S9" s="617"/>
      <c r="T9" s="213">
        <v>1757</v>
      </c>
      <c r="U9" s="633"/>
      <c r="V9" s="633"/>
      <c r="W9" s="633"/>
      <c r="X9" s="633"/>
      <c r="Y9" s="633"/>
      <c r="Z9" s="213">
        <v>1758</v>
      </c>
      <c r="AA9" s="619"/>
      <c r="AB9" s="619"/>
      <c r="AC9" s="619"/>
      <c r="AD9" s="619"/>
      <c r="AE9" s="619"/>
      <c r="AF9" s="213">
        <v>1398</v>
      </c>
      <c r="AG9" s="617"/>
      <c r="AH9" s="617"/>
      <c r="AI9" s="617"/>
      <c r="AJ9" s="617"/>
      <c r="AK9" s="617"/>
      <c r="AL9" s="213">
        <v>1399</v>
      </c>
      <c r="AM9" s="617"/>
      <c r="AN9" s="617"/>
      <c r="AO9" s="617"/>
      <c r="AP9" s="617"/>
      <c r="AQ9" s="617"/>
      <c r="AR9" s="219">
        <v>1385</v>
      </c>
      <c r="AS9" s="617"/>
      <c r="AT9" s="617"/>
      <c r="AU9" s="617"/>
      <c r="AV9" s="617"/>
      <c r="AW9" s="617"/>
      <c r="AX9" s="216" t="s">
        <v>73</v>
      </c>
    </row>
    <row r="10" spans="2:52" ht="27" customHeight="1">
      <c r="B10" s="613" t="s">
        <v>253</v>
      </c>
      <c r="C10" s="614"/>
      <c r="D10" s="614"/>
      <c r="E10" s="614"/>
      <c r="F10" s="614"/>
      <c r="G10" s="615"/>
      <c r="H10" s="217">
        <v>1459</v>
      </c>
      <c r="I10" s="619">
        <f>+I5</f>
        <v>12045936</v>
      </c>
      <c r="J10" s="619"/>
      <c r="K10" s="619"/>
      <c r="L10" s="619"/>
      <c r="M10" s="619"/>
      <c r="N10" s="213">
        <v>1460</v>
      </c>
      <c r="O10" s="617"/>
      <c r="P10" s="617"/>
      <c r="Q10" s="617"/>
      <c r="R10" s="617"/>
      <c r="S10" s="617"/>
      <c r="T10" s="213">
        <v>1759</v>
      </c>
      <c r="U10" s="633"/>
      <c r="V10" s="633"/>
      <c r="W10" s="633"/>
      <c r="X10" s="633"/>
      <c r="Y10" s="633"/>
      <c r="Z10" s="213">
        <v>1760</v>
      </c>
      <c r="AA10" s="619"/>
      <c r="AB10" s="619"/>
      <c r="AC10" s="619"/>
      <c r="AD10" s="619"/>
      <c r="AE10" s="619"/>
      <c r="AF10" s="213">
        <v>1461</v>
      </c>
      <c r="AG10" s="617"/>
      <c r="AH10" s="617"/>
      <c r="AI10" s="617"/>
      <c r="AJ10" s="617"/>
      <c r="AK10" s="617"/>
      <c r="AL10" s="213">
        <v>1462</v>
      </c>
      <c r="AM10" s="617"/>
      <c r="AN10" s="617"/>
      <c r="AO10" s="617"/>
      <c r="AP10" s="617"/>
      <c r="AQ10" s="617"/>
      <c r="AR10" s="219">
        <v>1386</v>
      </c>
      <c r="AS10" s="617"/>
      <c r="AT10" s="617"/>
      <c r="AU10" s="617"/>
      <c r="AV10" s="617"/>
      <c r="AW10" s="617"/>
      <c r="AX10" s="216" t="s">
        <v>73</v>
      </c>
    </row>
    <row r="11" spans="2:52" ht="27" customHeight="1">
      <c r="B11" s="613" t="s">
        <v>37</v>
      </c>
      <c r="C11" s="614"/>
      <c r="D11" s="614"/>
      <c r="E11" s="614"/>
      <c r="F11" s="614"/>
      <c r="G11" s="615"/>
      <c r="H11" s="217">
        <v>1463</v>
      </c>
      <c r="I11" s="619">
        <f>+'RREE  at2023 determinado'!I20</f>
        <v>38801679</v>
      </c>
      <c r="J11" s="619"/>
      <c r="K11" s="619"/>
      <c r="L11" s="619"/>
      <c r="M11" s="619"/>
      <c r="N11" s="213">
        <v>1464</v>
      </c>
      <c r="O11" s="617"/>
      <c r="P11" s="617"/>
      <c r="Q11" s="617"/>
      <c r="R11" s="617"/>
      <c r="S11" s="617"/>
      <c r="T11" s="213">
        <v>1761</v>
      </c>
      <c r="U11" s="633"/>
      <c r="V11" s="633"/>
      <c r="W11" s="633"/>
      <c r="X11" s="633"/>
      <c r="Y11" s="633"/>
      <c r="Z11" s="213">
        <v>1762</v>
      </c>
      <c r="AA11" s="619"/>
      <c r="AB11" s="619"/>
      <c r="AC11" s="619"/>
      <c r="AD11" s="619"/>
      <c r="AE11" s="619"/>
      <c r="AF11" s="213">
        <v>1465</v>
      </c>
      <c r="AG11" s="617"/>
      <c r="AH11" s="617"/>
      <c r="AI11" s="617"/>
      <c r="AJ11" s="617"/>
      <c r="AK11" s="617"/>
      <c r="AL11" s="213">
        <v>1466</v>
      </c>
      <c r="AM11" s="617"/>
      <c r="AN11" s="617"/>
      <c r="AO11" s="617"/>
      <c r="AP11" s="617"/>
      <c r="AQ11" s="617"/>
      <c r="AR11" s="215"/>
      <c r="AS11" s="620"/>
      <c r="AT11" s="621"/>
      <c r="AU11" s="621"/>
      <c r="AV11" s="621"/>
      <c r="AW11" s="622"/>
      <c r="AX11" s="220" t="s">
        <v>2</v>
      </c>
    </row>
    <row r="12" spans="2:52" ht="27" customHeight="1">
      <c r="B12" s="634" t="s">
        <v>38</v>
      </c>
      <c r="C12" s="635"/>
      <c r="D12" s="635"/>
      <c r="E12" s="635"/>
      <c r="F12" s="635"/>
      <c r="G12" s="636"/>
      <c r="H12" s="217">
        <v>1467</v>
      </c>
      <c r="I12" s="619"/>
      <c r="J12" s="619"/>
      <c r="K12" s="619"/>
      <c r="L12" s="619"/>
      <c r="M12" s="619"/>
      <c r="N12" s="213">
        <v>1468</v>
      </c>
      <c r="O12" s="617">
        <f>+'RREE  at2023 correcto'!K21</f>
        <v>0</v>
      </c>
      <c r="P12" s="617"/>
      <c r="Q12" s="617"/>
      <c r="R12" s="617"/>
      <c r="S12" s="617"/>
      <c r="T12" s="213">
        <v>1763</v>
      </c>
      <c r="U12" s="633"/>
      <c r="V12" s="633"/>
      <c r="W12" s="633"/>
      <c r="X12" s="633"/>
      <c r="Y12" s="633"/>
      <c r="Z12" s="213">
        <v>1764</v>
      </c>
      <c r="AA12" s="619"/>
      <c r="AB12" s="619"/>
      <c r="AC12" s="619"/>
      <c r="AD12" s="619"/>
      <c r="AE12" s="619"/>
      <c r="AF12" s="213">
        <v>1469</v>
      </c>
      <c r="AG12" s="617"/>
      <c r="AH12" s="617"/>
      <c r="AI12" s="617"/>
      <c r="AJ12" s="617"/>
      <c r="AK12" s="617"/>
      <c r="AL12" s="213">
        <v>1470</v>
      </c>
      <c r="AM12" s="617">
        <f>+'RREE  at2023 correcto'!R46</f>
        <v>0</v>
      </c>
      <c r="AN12" s="617"/>
      <c r="AO12" s="617"/>
      <c r="AP12" s="617"/>
      <c r="AQ12" s="617"/>
      <c r="AR12" s="219">
        <v>1387</v>
      </c>
      <c r="AS12" s="617">
        <f>+'RREE  at2023 correcto'!AG24</f>
        <v>0</v>
      </c>
      <c r="AT12" s="617"/>
      <c r="AU12" s="617"/>
      <c r="AV12" s="617"/>
      <c r="AW12" s="617"/>
      <c r="AX12" s="220" t="s">
        <v>2</v>
      </c>
    </row>
    <row r="13" spans="2:52" ht="27" customHeight="1">
      <c r="B13" s="634" t="s">
        <v>39</v>
      </c>
      <c r="C13" s="635"/>
      <c r="D13" s="635"/>
      <c r="E13" s="635"/>
      <c r="F13" s="635"/>
      <c r="G13" s="636"/>
      <c r="H13" s="217">
        <v>1471</v>
      </c>
      <c r="I13" s="619"/>
      <c r="J13" s="619"/>
      <c r="K13" s="619"/>
      <c r="L13" s="619"/>
      <c r="M13" s="619"/>
      <c r="N13" s="213">
        <v>1472</v>
      </c>
      <c r="O13" s="617">
        <f>+'RREE  at2023 correcto'!K19</f>
        <v>0</v>
      </c>
      <c r="P13" s="617"/>
      <c r="Q13" s="617"/>
      <c r="R13" s="617"/>
      <c r="S13" s="617"/>
      <c r="T13" s="213">
        <v>1765</v>
      </c>
      <c r="U13" s="633"/>
      <c r="V13" s="633"/>
      <c r="W13" s="633"/>
      <c r="X13" s="633"/>
      <c r="Y13" s="633"/>
      <c r="Z13" s="213">
        <v>1766</v>
      </c>
      <c r="AA13" s="619"/>
      <c r="AB13" s="619"/>
      <c r="AC13" s="619"/>
      <c r="AD13" s="619"/>
      <c r="AE13" s="619"/>
      <c r="AF13" s="213">
        <v>1473</v>
      </c>
      <c r="AG13" s="617"/>
      <c r="AH13" s="617"/>
      <c r="AI13" s="617"/>
      <c r="AJ13" s="617"/>
      <c r="AK13" s="617"/>
      <c r="AL13" s="213">
        <v>1474</v>
      </c>
      <c r="AM13" s="617"/>
      <c r="AN13" s="617"/>
      <c r="AO13" s="617"/>
      <c r="AP13" s="617"/>
      <c r="AQ13" s="617"/>
      <c r="AR13" s="219">
        <v>1388</v>
      </c>
      <c r="AS13" s="617"/>
      <c r="AT13" s="617"/>
      <c r="AU13" s="617"/>
      <c r="AV13" s="617"/>
      <c r="AW13" s="617"/>
      <c r="AX13" s="216" t="s">
        <v>73</v>
      </c>
    </row>
    <row r="14" spans="2:52" ht="27" customHeight="1">
      <c r="B14" s="613" t="s">
        <v>254</v>
      </c>
      <c r="C14" s="614"/>
      <c r="D14" s="614"/>
      <c r="E14" s="614"/>
      <c r="F14" s="614"/>
      <c r="G14" s="615"/>
      <c r="H14" s="217">
        <v>1475</v>
      </c>
      <c r="I14" s="619">
        <f>-'RREE  at2023 determinado'!I28</f>
        <v>18000000</v>
      </c>
      <c r="J14" s="619"/>
      <c r="K14" s="619"/>
      <c r="L14" s="619"/>
      <c r="M14" s="619"/>
      <c r="N14" s="213">
        <v>1476</v>
      </c>
      <c r="O14" s="617"/>
      <c r="P14" s="617"/>
      <c r="Q14" s="617"/>
      <c r="R14" s="617"/>
      <c r="S14" s="617"/>
      <c r="T14" s="213">
        <v>1767</v>
      </c>
      <c r="U14" s="633"/>
      <c r="V14" s="633"/>
      <c r="W14" s="633"/>
      <c r="X14" s="633"/>
      <c r="Y14" s="633"/>
      <c r="Z14" s="213">
        <v>1768</v>
      </c>
      <c r="AA14" s="619"/>
      <c r="AB14" s="619"/>
      <c r="AC14" s="619"/>
      <c r="AD14" s="619"/>
      <c r="AE14" s="619"/>
      <c r="AF14" s="213">
        <v>1477</v>
      </c>
      <c r="AG14" s="617"/>
      <c r="AH14" s="617"/>
      <c r="AI14" s="617"/>
      <c r="AJ14" s="617"/>
      <c r="AK14" s="617"/>
      <c r="AL14" s="213">
        <v>1478</v>
      </c>
      <c r="AM14" s="617"/>
      <c r="AN14" s="617"/>
      <c r="AO14" s="617"/>
      <c r="AP14" s="617"/>
      <c r="AQ14" s="617"/>
      <c r="AR14" s="219">
        <v>1389</v>
      </c>
      <c r="AS14" s="617">
        <f>-'RREE  at2023 correcto'!AG34</f>
        <v>0</v>
      </c>
      <c r="AT14" s="617"/>
      <c r="AU14" s="617"/>
      <c r="AV14" s="617"/>
      <c r="AW14" s="617"/>
      <c r="AX14" s="216" t="s">
        <v>73</v>
      </c>
    </row>
    <row r="15" spans="2:52" ht="27" customHeight="1">
      <c r="B15" s="613" t="s">
        <v>255</v>
      </c>
      <c r="C15" s="614"/>
      <c r="D15" s="614"/>
      <c r="E15" s="614"/>
      <c r="F15" s="614"/>
      <c r="G15" s="615"/>
      <c r="H15" s="217">
        <v>1480</v>
      </c>
      <c r="I15" s="619"/>
      <c r="J15" s="619"/>
      <c r="K15" s="619"/>
      <c r="L15" s="619"/>
      <c r="M15" s="619"/>
      <c r="N15" s="213">
        <v>1481</v>
      </c>
      <c r="O15" s="617"/>
      <c r="P15" s="617"/>
      <c r="Q15" s="617"/>
      <c r="R15" s="617"/>
      <c r="S15" s="617"/>
      <c r="T15" s="213">
        <v>1769</v>
      </c>
      <c r="U15" s="633"/>
      <c r="V15" s="633"/>
      <c r="W15" s="633"/>
      <c r="X15" s="633"/>
      <c r="Y15" s="633"/>
      <c r="Z15" s="213">
        <v>1770</v>
      </c>
      <c r="AA15" s="619"/>
      <c r="AB15" s="619"/>
      <c r="AC15" s="619"/>
      <c r="AD15" s="619"/>
      <c r="AE15" s="619"/>
      <c r="AF15" s="213">
        <v>1482</v>
      </c>
      <c r="AG15" s="617"/>
      <c r="AH15" s="617"/>
      <c r="AI15" s="617"/>
      <c r="AJ15" s="617"/>
      <c r="AK15" s="617"/>
      <c r="AL15" s="213">
        <v>1483</v>
      </c>
      <c r="AM15" s="617"/>
      <c r="AN15" s="617"/>
      <c r="AO15" s="617"/>
      <c r="AP15" s="617"/>
      <c r="AQ15" s="617"/>
      <c r="AR15" s="219">
        <v>1390</v>
      </c>
      <c r="AS15" s="617"/>
      <c r="AT15" s="617"/>
      <c r="AU15" s="617"/>
      <c r="AV15" s="617"/>
      <c r="AW15" s="617"/>
      <c r="AX15" s="216" t="s">
        <v>73</v>
      </c>
    </row>
    <row r="16" spans="2:52" s="225" customFormat="1" ht="27" customHeight="1">
      <c r="B16" s="653" t="s">
        <v>40</v>
      </c>
      <c r="C16" s="654"/>
      <c r="D16" s="654"/>
      <c r="E16" s="654"/>
      <c r="F16" s="654"/>
      <c r="G16" s="655"/>
      <c r="H16" s="221">
        <v>1484</v>
      </c>
      <c r="I16" s="656">
        <f>+I5-I10+I11-I14</f>
        <v>20801679</v>
      </c>
      <c r="J16" s="656"/>
      <c r="K16" s="656"/>
      <c r="L16" s="656"/>
      <c r="M16" s="656"/>
      <c r="N16" s="222">
        <v>1485</v>
      </c>
      <c r="O16" s="657">
        <f>+O5-O10+O11+O12-O13-O14-O15</f>
        <v>0</v>
      </c>
      <c r="P16" s="657"/>
      <c r="Q16" s="657"/>
      <c r="R16" s="657"/>
      <c r="S16" s="657"/>
      <c r="T16" s="222">
        <v>1771</v>
      </c>
      <c r="U16" s="657">
        <f>+U5-U7+U8-U9-U10+U11+U12-U13-U14-U15</f>
        <v>0</v>
      </c>
      <c r="V16" s="657"/>
      <c r="W16" s="657"/>
      <c r="X16" s="657"/>
      <c r="Y16" s="657"/>
      <c r="Z16" s="222">
        <v>1772</v>
      </c>
      <c r="AA16" s="656">
        <f>+AA5-AA6+AA8-AA9-AA10+AA11+AA12-AA13-AA14-AA15</f>
        <v>0</v>
      </c>
      <c r="AB16" s="656"/>
      <c r="AC16" s="656"/>
      <c r="AD16" s="656"/>
      <c r="AE16" s="656"/>
      <c r="AF16" s="222">
        <v>1486</v>
      </c>
      <c r="AG16" s="657">
        <f>+AG5-AG6+AG8-AG9-AG10+AG11+AG12-AG13-AG14-AG15</f>
        <v>0</v>
      </c>
      <c r="AH16" s="657"/>
      <c r="AI16" s="657"/>
      <c r="AJ16" s="657"/>
      <c r="AK16" s="657"/>
      <c r="AL16" s="222">
        <v>1487</v>
      </c>
      <c r="AM16" s="657">
        <f>+AM5-AM6+AM8-AM9-AM10+AM11+AM12-AM13-AM14-AM15</f>
        <v>9019068</v>
      </c>
      <c r="AN16" s="657"/>
      <c r="AO16" s="657"/>
      <c r="AP16" s="657"/>
      <c r="AQ16" s="657"/>
      <c r="AR16" s="223">
        <v>1391</v>
      </c>
      <c r="AS16" s="657">
        <f>+AS5-AS7+AS8-AS9-AS10+AS12-AS13-AS14-AS15</f>
        <v>0</v>
      </c>
      <c r="AT16" s="657"/>
      <c r="AU16" s="657"/>
      <c r="AV16" s="657"/>
      <c r="AW16" s="657"/>
      <c r="AX16" s="224" t="s">
        <v>3</v>
      </c>
    </row>
    <row r="17" spans="2:50" s="225" customFormat="1" ht="27" customHeight="1" thickBot="1">
      <c r="B17" s="642" t="s">
        <v>41</v>
      </c>
      <c r="C17" s="643"/>
      <c r="D17" s="643"/>
      <c r="E17" s="643"/>
      <c r="F17" s="643"/>
      <c r="G17" s="644"/>
      <c r="H17" s="226">
        <v>1488</v>
      </c>
      <c r="I17" s="645"/>
      <c r="J17" s="646"/>
      <c r="K17" s="646"/>
      <c r="L17" s="646"/>
      <c r="M17" s="646"/>
      <c r="N17" s="227">
        <v>1489</v>
      </c>
      <c r="O17" s="647">
        <f>+O6</f>
        <v>0</v>
      </c>
      <c r="P17" s="648"/>
      <c r="Q17" s="648"/>
      <c r="R17" s="648"/>
      <c r="S17" s="649"/>
      <c r="T17" s="228"/>
      <c r="U17" s="650"/>
      <c r="V17" s="651"/>
      <c r="W17" s="651"/>
      <c r="X17" s="651"/>
      <c r="Y17" s="652"/>
      <c r="Z17" s="229">
        <v>1773</v>
      </c>
      <c r="AA17" s="647"/>
      <c r="AB17" s="648"/>
      <c r="AC17" s="648"/>
      <c r="AD17" s="648"/>
      <c r="AE17" s="649"/>
      <c r="AF17" s="230">
        <v>1490</v>
      </c>
      <c r="AG17" s="637"/>
      <c r="AH17" s="638"/>
      <c r="AI17" s="638"/>
      <c r="AJ17" s="638"/>
      <c r="AK17" s="638"/>
      <c r="AL17" s="227">
        <v>1491</v>
      </c>
      <c r="AM17" s="637"/>
      <c r="AN17" s="638"/>
      <c r="AO17" s="638"/>
      <c r="AP17" s="638"/>
      <c r="AQ17" s="638"/>
      <c r="AR17" s="231"/>
      <c r="AS17" s="639"/>
      <c r="AT17" s="640"/>
      <c r="AU17" s="640"/>
      <c r="AV17" s="640"/>
      <c r="AW17" s="641"/>
      <c r="AX17" s="232" t="s">
        <v>3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Y18"/>
  <sheetViews>
    <sheetView showGridLines="0" zoomScale="60" zoomScaleNormal="60" workbookViewId="0">
      <selection activeCell="M18" sqref="M18:P18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8" width="7" style="203" customWidth="1"/>
    <col min="9" max="9" width="8.5703125" style="203" customWidth="1"/>
    <col min="10" max="11" width="4.5703125" style="203" customWidth="1"/>
    <col min="12" max="12" width="7.5703125" style="203" customWidth="1"/>
    <col min="13" max="13" width="8" style="203" customWidth="1"/>
    <col min="14" max="16" width="4.5703125" style="203" customWidth="1"/>
    <col min="17" max="17" width="7.140625" style="203" customWidth="1"/>
    <col min="18" max="18" width="7.42578125" style="203" customWidth="1"/>
    <col min="19" max="19" width="7.85546875" style="203" customWidth="1"/>
    <col min="20" max="20" width="4.5703125" style="203" customWidth="1"/>
    <col min="21" max="21" width="3.140625" style="203" customWidth="1"/>
    <col min="22" max="22" width="7.42578125" style="203" customWidth="1"/>
    <col min="23" max="23" width="8.140625" style="203" customWidth="1"/>
    <col min="24" max="24" width="4.5703125" style="203" customWidth="1"/>
    <col min="25" max="25" width="10.5703125" style="203" customWidth="1"/>
    <col min="26" max="26" width="2.5703125" style="203" customWidth="1"/>
    <col min="27" max="28" width="8.42578125" style="203" customWidth="1"/>
    <col min="29" max="31" width="4.5703125" style="203" customWidth="1"/>
    <col min="32" max="32" width="7.140625" style="203" customWidth="1"/>
    <col min="33" max="33" width="8.5703125" style="203" customWidth="1"/>
    <col min="34" max="37" width="4.5703125" style="203" customWidth="1"/>
    <col min="38" max="39" width="11.5703125" style="203"/>
    <col min="40" max="40" width="7.42578125" style="203" customWidth="1"/>
    <col min="41" max="41" width="6.5703125" style="203" customWidth="1"/>
    <col min="42" max="42" width="8.140625" style="203" customWidth="1"/>
    <col min="43" max="43" width="9.140625" style="203" customWidth="1"/>
    <col min="44" max="44" width="11.5703125" style="203"/>
    <col min="45" max="45" width="4.42578125" style="203" customWidth="1"/>
    <col min="46" max="46" width="4.85546875" style="203" customWidth="1"/>
    <col min="47" max="47" width="3.5703125" style="203" customWidth="1"/>
    <col min="48" max="48" width="4.42578125" style="203" customWidth="1"/>
    <col min="49" max="49" width="7.85546875" style="203" customWidth="1"/>
    <col min="50" max="50" width="3.42578125" style="203" customWidth="1"/>
    <col min="51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4" width="7" style="203" customWidth="1"/>
    <col min="265" max="265" width="8.5703125" style="203" customWidth="1"/>
    <col min="266" max="267" width="4.5703125" style="203" customWidth="1"/>
    <col min="268" max="268" width="7.5703125" style="203" customWidth="1"/>
    <col min="269" max="269" width="8" style="203" customWidth="1"/>
    <col min="270" max="272" width="4.5703125" style="203" customWidth="1"/>
    <col min="273" max="273" width="7.140625" style="203" customWidth="1"/>
    <col min="274" max="274" width="7.42578125" style="203" customWidth="1"/>
    <col min="275" max="275" width="7.85546875" style="203" customWidth="1"/>
    <col min="276" max="276" width="4.5703125" style="203" customWidth="1"/>
    <col min="277" max="277" width="3.140625" style="203" customWidth="1"/>
    <col min="278" max="278" width="7.42578125" style="203" customWidth="1"/>
    <col min="279" max="279" width="8.140625" style="203" customWidth="1"/>
    <col min="280" max="280" width="4.5703125" style="203" customWidth="1"/>
    <col min="281" max="281" width="10.5703125" style="203" customWidth="1"/>
    <col min="282" max="282" width="2.5703125" style="203" customWidth="1"/>
    <col min="283" max="284" width="8.42578125" style="203" customWidth="1"/>
    <col min="285" max="287" width="4.5703125" style="203" customWidth="1"/>
    <col min="288" max="288" width="7.140625" style="203" customWidth="1"/>
    <col min="289" max="289" width="8.5703125" style="203" customWidth="1"/>
    <col min="290" max="293" width="4.5703125" style="203" customWidth="1"/>
    <col min="294" max="295" width="11.5703125" style="203"/>
    <col min="296" max="296" width="7.42578125" style="203" customWidth="1"/>
    <col min="297" max="297" width="6.5703125" style="203" customWidth="1"/>
    <col min="298" max="298" width="8.140625" style="203" customWidth="1"/>
    <col min="299" max="299" width="9.140625" style="203" customWidth="1"/>
    <col min="300" max="300" width="11.5703125" style="203"/>
    <col min="301" max="301" width="4.42578125" style="203" customWidth="1"/>
    <col min="302" max="302" width="4.85546875" style="203" customWidth="1"/>
    <col min="303" max="303" width="3.5703125" style="203" customWidth="1"/>
    <col min="304" max="304" width="4.42578125" style="203" customWidth="1"/>
    <col min="305" max="305" width="7.85546875" style="203" customWidth="1"/>
    <col min="306" max="306" width="3.42578125" style="203" customWidth="1"/>
    <col min="307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0" width="7" style="203" customWidth="1"/>
    <col min="521" max="521" width="8.5703125" style="203" customWidth="1"/>
    <col min="522" max="523" width="4.5703125" style="203" customWidth="1"/>
    <col min="524" max="524" width="7.5703125" style="203" customWidth="1"/>
    <col min="525" max="525" width="8" style="203" customWidth="1"/>
    <col min="526" max="528" width="4.5703125" style="203" customWidth="1"/>
    <col min="529" max="529" width="7.140625" style="203" customWidth="1"/>
    <col min="530" max="530" width="7.42578125" style="203" customWidth="1"/>
    <col min="531" max="531" width="7.85546875" style="203" customWidth="1"/>
    <col min="532" max="532" width="4.5703125" style="203" customWidth="1"/>
    <col min="533" max="533" width="3.140625" style="203" customWidth="1"/>
    <col min="534" max="534" width="7.42578125" style="203" customWidth="1"/>
    <col min="535" max="535" width="8.140625" style="203" customWidth="1"/>
    <col min="536" max="536" width="4.5703125" style="203" customWidth="1"/>
    <col min="537" max="537" width="10.5703125" style="203" customWidth="1"/>
    <col min="538" max="538" width="2.5703125" style="203" customWidth="1"/>
    <col min="539" max="540" width="8.42578125" style="203" customWidth="1"/>
    <col min="541" max="543" width="4.5703125" style="203" customWidth="1"/>
    <col min="544" max="544" width="7.140625" style="203" customWidth="1"/>
    <col min="545" max="545" width="8.5703125" style="203" customWidth="1"/>
    <col min="546" max="549" width="4.5703125" style="203" customWidth="1"/>
    <col min="550" max="551" width="11.5703125" style="203"/>
    <col min="552" max="552" width="7.42578125" style="203" customWidth="1"/>
    <col min="553" max="553" width="6.5703125" style="203" customWidth="1"/>
    <col min="554" max="554" width="8.140625" style="203" customWidth="1"/>
    <col min="555" max="555" width="9.140625" style="203" customWidth="1"/>
    <col min="556" max="556" width="11.5703125" style="203"/>
    <col min="557" max="557" width="4.42578125" style="203" customWidth="1"/>
    <col min="558" max="558" width="4.85546875" style="203" customWidth="1"/>
    <col min="559" max="559" width="3.5703125" style="203" customWidth="1"/>
    <col min="560" max="560" width="4.42578125" style="203" customWidth="1"/>
    <col min="561" max="561" width="7.85546875" style="203" customWidth="1"/>
    <col min="562" max="562" width="3.42578125" style="203" customWidth="1"/>
    <col min="563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6" width="7" style="203" customWidth="1"/>
    <col min="777" max="777" width="8.5703125" style="203" customWidth="1"/>
    <col min="778" max="779" width="4.5703125" style="203" customWidth="1"/>
    <col min="780" max="780" width="7.5703125" style="203" customWidth="1"/>
    <col min="781" max="781" width="8" style="203" customWidth="1"/>
    <col min="782" max="784" width="4.5703125" style="203" customWidth="1"/>
    <col min="785" max="785" width="7.140625" style="203" customWidth="1"/>
    <col min="786" max="786" width="7.42578125" style="203" customWidth="1"/>
    <col min="787" max="787" width="7.85546875" style="203" customWidth="1"/>
    <col min="788" max="788" width="4.5703125" style="203" customWidth="1"/>
    <col min="789" max="789" width="3.140625" style="203" customWidth="1"/>
    <col min="790" max="790" width="7.42578125" style="203" customWidth="1"/>
    <col min="791" max="791" width="8.140625" style="203" customWidth="1"/>
    <col min="792" max="792" width="4.5703125" style="203" customWidth="1"/>
    <col min="793" max="793" width="10.5703125" style="203" customWidth="1"/>
    <col min="794" max="794" width="2.5703125" style="203" customWidth="1"/>
    <col min="795" max="796" width="8.42578125" style="203" customWidth="1"/>
    <col min="797" max="799" width="4.5703125" style="203" customWidth="1"/>
    <col min="800" max="800" width="7.140625" style="203" customWidth="1"/>
    <col min="801" max="801" width="8.5703125" style="203" customWidth="1"/>
    <col min="802" max="805" width="4.5703125" style="203" customWidth="1"/>
    <col min="806" max="807" width="11.5703125" style="203"/>
    <col min="808" max="808" width="7.42578125" style="203" customWidth="1"/>
    <col min="809" max="809" width="6.5703125" style="203" customWidth="1"/>
    <col min="810" max="810" width="8.140625" style="203" customWidth="1"/>
    <col min="811" max="811" width="9.140625" style="203" customWidth="1"/>
    <col min="812" max="812" width="11.5703125" style="203"/>
    <col min="813" max="813" width="4.42578125" style="203" customWidth="1"/>
    <col min="814" max="814" width="4.85546875" style="203" customWidth="1"/>
    <col min="815" max="815" width="3.5703125" style="203" customWidth="1"/>
    <col min="816" max="816" width="4.42578125" style="203" customWidth="1"/>
    <col min="817" max="817" width="7.85546875" style="203" customWidth="1"/>
    <col min="818" max="818" width="3.42578125" style="203" customWidth="1"/>
    <col min="819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2" width="7" style="203" customWidth="1"/>
    <col min="1033" max="1033" width="8.5703125" style="203" customWidth="1"/>
    <col min="1034" max="1035" width="4.5703125" style="203" customWidth="1"/>
    <col min="1036" max="1036" width="7.5703125" style="203" customWidth="1"/>
    <col min="1037" max="1037" width="8" style="203" customWidth="1"/>
    <col min="1038" max="1040" width="4.5703125" style="203" customWidth="1"/>
    <col min="1041" max="1041" width="7.140625" style="203" customWidth="1"/>
    <col min="1042" max="1042" width="7.42578125" style="203" customWidth="1"/>
    <col min="1043" max="1043" width="7.85546875" style="203" customWidth="1"/>
    <col min="1044" max="1044" width="4.5703125" style="203" customWidth="1"/>
    <col min="1045" max="1045" width="3.140625" style="203" customWidth="1"/>
    <col min="1046" max="1046" width="7.42578125" style="203" customWidth="1"/>
    <col min="1047" max="1047" width="8.140625" style="203" customWidth="1"/>
    <col min="1048" max="1048" width="4.5703125" style="203" customWidth="1"/>
    <col min="1049" max="1049" width="10.5703125" style="203" customWidth="1"/>
    <col min="1050" max="1050" width="2.5703125" style="203" customWidth="1"/>
    <col min="1051" max="1052" width="8.42578125" style="203" customWidth="1"/>
    <col min="1053" max="1055" width="4.5703125" style="203" customWidth="1"/>
    <col min="1056" max="1056" width="7.140625" style="203" customWidth="1"/>
    <col min="1057" max="1057" width="8.5703125" style="203" customWidth="1"/>
    <col min="1058" max="1061" width="4.5703125" style="203" customWidth="1"/>
    <col min="1062" max="1063" width="11.5703125" style="203"/>
    <col min="1064" max="1064" width="7.42578125" style="203" customWidth="1"/>
    <col min="1065" max="1065" width="6.5703125" style="203" customWidth="1"/>
    <col min="1066" max="1066" width="8.140625" style="203" customWidth="1"/>
    <col min="1067" max="1067" width="9.140625" style="203" customWidth="1"/>
    <col min="1068" max="1068" width="11.5703125" style="203"/>
    <col min="1069" max="1069" width="4.42578125" style="203" customWidth="1"/>
    <col min="1070" max="1070" width="4.85546875" style="203" customWidth="1"/>
    <col min="1071" max="1071" width="3.5703125" style="203" customWidth="1"/>
    <col min="1072" max="1072" width="4.42578125" style="203" customWidth="1"/>
    <col min="1073" max="1073" width="7.85546875" style="203" customWidth="1"/>
    <col min="1074" max="1074" width="3.42578125" style="203" customWidth="1"/>
    <col min="1075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8" width="7" style="203" customWidth="1"/>
    <col min="1289" max="1289" width="8.5703125" style="203" customWidth="1"/>
    <col min="1290" max="1291" width="4.5703125" style="203" customWidth="1"/>
    <col min="1292" max="1292" width="7.5703125" style="203" customWidth="1"/>
    <col min="1293" max="1293" width="8" style="203" customWidth="1"/>
    <col min="1294" max="1296" width="4.5703125" style="203" customWidth="1"/>
    <col min="1297" max="1297" width="7.140625" style="203" customWidth="1"/>
    <col min="1298" max="1298" width="7.42578125" style="203" customWidth="1"/>
    <col min="1299" max="1299" width="7.85546875" style="203" customWidth="1"/>
    <col min="1300" max="1300" width="4.5703125" style="203" customWidth="1"/>
    <col min="1301" max="1301" width="3.140625" style="203" customWidth="1"/>
    <col min="1302" max="1302" width="7.42578125" style="203" customWidth="1"/>
    <col min="1303" max="1303" width="8.140625" style="203" customWidth="1"/>
    <col min="1304" max="1304" width="4.5703125" style="203" customWidth="1"/>
    <col min="1305" max="1305" width="10.5703125" style="203" customWidth="1"/>
    <col min="1306" max="1306" width="2.5703125" style="203" customWidth="1"/>
    <col min="1307" max="1308" width="8.42578125" style="203" customWidth="1"/>
    <col min="1309" max="1311" width="4.5703125" style="203" customWidth="1"/>
    <col min="1312" max="1312" width="7.140625" style="203" customWidth="1"/>
    <col min="1313" max="1313" width="8.5703125" style="203" customWidth="1"/>
    <col min="1314" max="1317" width="4.5703125" style="203" customWidth="1"/>
    <col min="1318" max="1319" width="11.5703125" style="203"/>
    <col min="1320" max="1320" width="7.42578125" style="203" customWidth="1"/>
    <col min="1321" max="1321" width="6.5703125" style="203" customWidth="1"/>
    <col min="1322" max="1322" width="8.140625" style="203" customWidth="1"/>
    <col min="1323" max="1323" width="9.140625" style="203" customWidth="1"/>
    <col min="1324" max="1324" width="11.5703125" style="203"/>
    <col min="1325" max="1325" width="4.42578125" style="203" customWidth="1"/>
    <col min="1326" max="1326" width="4.85546875" style="203" customWidth="1"/>
    <col min="1327" max="1327" width="3.5703125" style="203" customWidth="1"/>
    <col min="1328" max="1328" width="4.42578125" style="203" customWidth="1"/>
    <col min="1329" max="1329" width="7.85546875" style="203" customWidth="1"/>
    <col min="1330" max="1330" width="3.42578125" style="203" customWidth="1"/>
    <col min="1331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4" width="7" style="203" customWidth="1"/>
    <col min="1545" max="1545" width="8.5703125" style="203" customWidth="1"/>
    <col min="1546" max="1547" width="4.5703125" style="203" customWidth="1"/>
    <col min="1548" max="1548" width="7.5703125" style="203" customWidth="1"/>
    <col min="1549" max="1549" width="8" style="203" customWidth="1"/>
    <col min="1550" max="1552" width="4.5703125" style="203" customWidth="1"/>
    <col min="1553" max="1553" width="7.140625" style="203" customWidth="1"/>
    <col min="1554" max="1554" width="7.42578125" style="203" customWidth="1"/>
    <col min="1555" max="1555" width="7.85546875" style="203" customWidth="1"/>
    <col min="1556" max="1556" width="4.5703125" style="203" customWidth="1"/>
    <col min="1557" max="1557" width="3.140625" style="203" customWidth="1"/>
    <col min="1558" max="1558" width="7.42578125" style="203" customWidth="1"/>
    <col min="1559" max="1559" width="8.140625" style="203" customWidth="1"/>
    <col min="1560" max="1560" width="4.5703125" style="203" customWidth="1"/>
    <col min="1561" max="1561" width="10.5703125" style="203" customWidth="1"/>
    <col min="1562" max="1562" width="2.5703125" style="203" customWidth="1"/>
    <col min="1563" max="1564" width="8.42578125" style="203" customWidth="1"/>
    <col min="1565" max="1567" width="4.5703125" style="203" customWidth="1"/>
    <col min="1568" max="1568" width="7.140625" style="203" customWidth="1"/>
    <col min="1569" max="1569" width="8.5703125" style="203" customWidth="1"/>
    <col min="1570" max="1573" width="4.5703125" style="203" customWidth="1"/>
    <col min="1574" max="1575" width="11.5703125" style="203"/>
    <col min="1576" max="1576" width="7.42578125" style="203" customWidth="1"/>
    <col min="1577" max="1577" width="6.5703125" style="203" customWidth="1"/>
    <col min="1578" max="1578" width="8.140625" style="203" customWidth="1"/>
    <col min="1579" max="1579" width="9.140625" style="203" customWidth="1"/>
    <col min="1580" max="1580" width="11.5703125" style="203"/>
    <col min="1581" max="1581" width="4.42578125" style="203" customWidth="1"/>
    <col min="1582" max="1582" width="4.85546875" style="203" customWidth="1"/>
    <col min="1583" max="1583" width="3.5703125" style="203" customWidth="1"/>
    <col min="1584" max="1584" width="4.42578125" style="203" customWidth="1"/>
    <col min="1585" max="1585" width="7.85546875" style="203" customWidth="1"/>
    <col min="1586" max="1586" width="3.42578125" style="203" customWidth="1"/>
    <col min="1587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0" width="7" style="203" customWidth="1"/>
    <col min="1801" max="1801" width="8.5703125" style="203" customWidth="1"/>
    <col min="1802" max="1803" width="4.5703125" style="203" customWidth="1"/>
    <col min="1804" max="1804" width="7.5703125" style="203" customWidth="1"/>
    <col min="1805" max="1805" width="8" style="203" customWidth="1"/>
    <col min="1806" max="1808" width="4.5703125" style="203" customWidth="1"/>
    <col min="1809" max="1809" width="7.140625" style="203" customWidth="1"/>
    <col min="1810" max="1810" width="7.42578125" style="203" customWidth="1"/>
    <col min="1811" max="1811" width="7.85546875" style="203" customWidth="1"/>
    <col min="1812" max="1812" width="4.5703125" style="203" customWidth="1"/>
    <col min="1813" max="1813" width="3.140625" style="203" customWidth="1"/>
    <col min="1814" max="1814" width="7.42578125" style="203" customWidth="1"/>
    <col min="1815" max="1815" width="8.140625" style="203" customWidth="1"/>
    <col min="1816" max="1816" width="4.5703125" style="203" customWidth="1"/>
    <col min="1817" max="1817" width="10.5703125" style="203" customWidth="1"/>
    <col min="1818" max="1818" width="2.5703125" style="203" customWidth="1"/>
    <col min="1819" max="1820" width="8.42578125" style="203" customWidth="1"/>
    <col min="1821" max="1823" width="4.5703125" style="203" customWidth="1"/>
    <col min="1824" max="1824" width="7.140625" style="203" customWidth="1"/>
    <col min="1825" max="1825" width="8.5703125" style="203" customWidth="1"/>
    <col min="1826" max="1829" width="4.5703125" style="203" customWidth="1"/>
    <col min="1830" max="1831" width="11.5703125" style="203"/>
    <col min="1832" max="1832" width="7.42578125" style="203" customWidth="1"/>
    <col min="1833" max="1833" width="6.5703125" style="203" customWidth="1"/>
    <col min="1834" max="1834" width="8.140625" style="203" customWidth="1"/>
    <col min="1835" max="1835" width="9.140625" style="203" customWidth="1"/>
    <col min="1836" max="1836" width="11.5703125" style="203"/>
    <col min="1837" max="1837" width="4.42578125" style="203" customWidth="1"/>
    <col min="1838" max="1838" width="4.85546875" style="203" customWidth="1"/>
    <col min="1839" max="1839" width="3.5703125" style="203" customWidth="1"/>
    <col min="1840" max="1840" width="4.42578125" style="203" customWidth="1"/>
    <col min="1841" max="1841" width="7.85546875" style="203" customWidth="1"/>
    <col min="1842" max="1842" width="3.42578125" style="203" customWidth="1"/>
    <col min="1843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6" width="7" style="203" customWidth="1"/>
    <col min="2057" max="2057" width="8.5703125" style="203" customWidth="1"/>
    <col min="2058" max="2059" width="4.5703125" style="203" customWidth="1"/>
    <col min="2060" max="2060" width="7.5703125" style="203" customWidth="1"/>
    <col min="2061" max="2061" width="8" style="203" customWidth="1"/>
    <col min="2062" max="2064" width="4.5703125" style="203" customWidth="1"/>
    <col min="2065" max="2065" width="7.140625" style="203" customWidth="1"/>
    <col min="2066" max="2066" width="7.42578125" style="203" customWidth="1"/>
    <col min="2067" max="2067" width="7.85546875" style="203" customWidth="1"/>
    <col min="2068" max="2068" width="4.5703125" style="203" customWidth="1"/>
    <col min="2069" max="2069" width="3.140625" style="203" customWidth="1"/>
    <col min="2070" max="2070" width="7.42578125" style="203" customWidth="1"/>
    <col min="2071" max="2071" width="8.140625" style="203" customWidth="1"/>
    <col min="2072" max="2072" width="4.5703125" style="203" customWidth="1"/>
    <col min="2073" max="2073" width="10.5703125" style="203" customWidth="1"/>
    <col min="2074" max="2074" width="2.5703125" style="203" customWidth="1"/>
    <col min="2075" max="2076" width="8.42578125" style="203" customWidth="1"/>
    <col min="2077" max="2079" width="4.5703125" style="203" customWidth="1"/>
    <col min="2080" max="2080" width="7.140625" style="203" customWidth="1"/>
    <col min="2081" max="2081" width="8.5703125" style="203" customWidth="1"/>
    <col min="2082" max="2085" width="4.5703125" style="203" customWidth="1"/>
    <col min="2086" max="2087" width="11.5703125" style="203"/>
    <col min="2088" max="2088" width="7.42578125" style="203" customWidth="1"/>
    <col min="2089" max="2089" width="6.5703125" style="203" customWidth="1"/>
    <col min="2090" max="2090" width="8.140625" style="203" customWidth="1"/>
    <col min="2091" max="2091" width="9.140625" style="203" customWidth="1"/>
    <col min="2092" max="2092" width="11.5703125" style="203"/>
    <col min="2093" max="2093" width="4.42578125" style="203" customWidth="1"/>
    <col min="2094" max="2094" width="4.85546875" style="203" customWidth="1"/>
    <col min="2095" max="2095" width="3.5703125" style="203" customWidth="1"/>
    <col min="2096" max="2096" width="4.42578125" style="203" customWidth="1"/>
    <col min="2097" max="2097" width="7.85546875" style="203" customWidth="1"/>
    <col min="2098" max="2098" width="3.42578125" style="203" customWidth="1"/>
    <col min="2099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2" width="7" style="203" customWidth="1"/>
    <col min="2313" max="2313" width="8.5703125" style="203" customWidth="1"/>
    <col min="2314" max="2315" width="4.5703125" style="203" customWidth="1"/>
    <col min="2316" max="2316" width="7.5703125" style="203" customWidth="1"/>
    <col min="2317" max="2317" width="8" style="203" customWidth="1"/>
    <col min="2318" max="2320" width="4.5703125" style="203" customWidth="1"/>
    <col min="2321" max="2321" width="7.140625" style="203" customWidth="1"/>
    <col min="2322" max="2322" width="7.42578125" style="203" customWidth="1"/>
    <col min="2323" max="2323" width="7.85546875" style="203" customWidth="1"/>
    <col min="2324" max="2324" width="4.5703125" style="203" customWidth="1"/>
    <col min="2325" max="2325" width="3.140625" style="203" customWidth="1"/>
    <col min="2326" max="2326" width="7.42578125" style="203" customWidth="1"/>
    <col min="2327" max="2327" width="8.140625" style="203" customWidth="1"/>
    <col min="2328" max="2328" width="4.5703125" style="203" customWidth="1"/>
    <col min="2329" max="2329" width="10.5703125" style="203" customWidth="1"/>
    <col min="2330" max="2330" width="2.5703125" style="203" customWidth="1"/>
    <col min="2331" max="2332" width="8.42578125" style="203" customWidth="1"/>
    <col min="2333" max="2335" width="4.5703125" style="203" customWidth="1"/>
    <col min="2336" max="2336" width="7.140625" style="203" customWidth="1"/>
    <col min="2337" max="2337" width="8.5703125" style="203" customWidth="1"/>
    <col min="2338" max="2341" width="4.5703125" style="203" customWidth="1"/>
    <col min="2342" max="2343" width="11.5703125" style="203"/>
    <col min="2344" max="2344" width="7.42578125" style="203" customWidth="1"/>
    <col min="2345" max="2345" width="6.5703125" style="203" customWidth="1"/>
    <col min="2346" max="2346" width="8.140625" style="203" customWidth="1"/>
    <col min="2347" max="2347" width="9.140625" style="203" customWidth="1"/>
    <col min="2348" max="2348" width="11.5703125" style="203"/>
    <col min="2349" max="2349" width="4.42578125" style="203" customWidth="1"/>
    <col min="2350" max="2350" width="4.85546875" style="203" customWidth="1"/>
    <col min="2351" max="2351" width="3.5703125" style="203" customWidth="1"/>
    <col min="2352" max="2352" width="4.42578125" style="203" customWidth="1"/>
    <col min="2353" max="2353" width="7.85546875" style="203" customWidth="1"/>
    <col min="2354" max="2354" width="3.42578125" style="203" customWidth="1"/>
    <col min="2355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8" width="7" style="203" customWidth="1"/>
    <col min="2569" max="2569" width="8.5703125" style="203" customWidth="1"/>
    <col min="2570" max="2571" width="4.5703125" style="203" customWidth="1"/>
    <col min="2572" max="2572" width="7.5703125" style="203" customWidth="1"/>
    <col min="2573" max="2573" width="8" style="203" customWidth="1"/>
    <col min="2574" max="2576" width="4.5703125" style="203" customWidth="1"/>
    <col min="2577" max="2577" width="7.140625" style="203" customWidth="1"/>
    <col min="2578" max="2578" width="7.42578125" style="203" customWidth="1"/>
    <col min="2579" max="2579" width="7.85546875" style="203" customWidth="1"/>
    <col min="2580" max="2580" width="4.5703125" style="203" customWidth="1"/>
    <col min="2581" max="2581" width="3.140625" style="203" customWidth="1"/>
    <col min="2582" max="2582" width="7.42578125" style="203" customWidth="1"/>
    <col min="2583" max="2583" width="8.140625" style="203" customWidth="1"/>
    <col min="2584" max="2584" width="4.5703125" style="203" customWidth="1"/>
    <col min="2585" max="2585" width="10.5703125" style="203" customWidth="1"/>
    <col min="2586" max="2586" width="2.5703125" style="203" customWidth="1"/>
    <col min="2587" max="2588" width="8.42578125" style="203" customWidth="1"/>
    <col min="2589" max="2591" width="4.5703125" style="203" customWidth="1"/>
    <col min="2592" max="2592" width="7.140625" style="203" customWidth="1"/>
    <col min="2593" max="2593" width="8.5703125" style="203" customWidth="1"/>
    <col min="2594" max="2597" width="4.5703125" style="203" customWidth="1"/>
    <col min="2598" max="2599" width="11.5703125" style="203"/>
    <col min="2600" max="2600" width="7.42578125" style="203" customWidth="1"/>
    <col min="2601" max="2601" width="6.5703125" style="203" customWidth="1"/>
    <col min="2602" max="2602" width="8.140625" style="203" customWidth="1"/>
    <col min="2603" max="2603" width="9.140625" style="203" customWidth="1"/>
    <col min="2604" max="2604" width="11.5703125" style="203"/>
    <col min="2605" max="2605" width="4.42578125" style="203" customWidth="1"/>
    <col min="2606" max="2606" width="4.85546875" style="203" customWidth="1"/>
    <col min="2607" max="2607" width="3.5703125" style="203" customWidth="1"/>
    <col min="2608" max="2608" width="4.42578125" style="203" customWidth="1"/>
    <col min="2609" max="2609" width="7.85546875" style="203" customWidth="1"/>
    <col min="2610" max="2610" width="3.42578125" style="203" customWidth="1"/>
    <col min="2611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4" width="7" style="203" customWidth="1"/>
    <col min="2825" max="2825" width="8.5703125" style="203" customWidth="1"/>
    <col min="2826" max="2827" width="4.5703125" style="203" customWidth="1"/>
    <col min="2828" max="2828" width="7.5703125" style="203" customWidth="1"/>
    <col min="2829" max="2829" width="8" style="203" customWidth="1"/>
    <col min="2830" max="2832" width="4.5703125" style="203" customWidth="1"/>
    <col min="2833" max="2833" width="7.140625" style="203" customWidth="1"/>
    <col min="2834" max="2834" width="7.42578125" style="203" customWidth="1"/>
    <col min="2835" max="2835" width="7.85546875" style="203" customWidth="1"/>
    <col min="2836" max="2836" width="4.5703125" style="203" customWidth="1"/>
    <col min="2837" max="2837" width="3.140625" style="203" customWidth="1"/>
    <col min="2838" max="2838" width="7.42578125" style="203" customWidth="1"/>
    <col min="2839" max="2839" width="8.140625" style="203" customWidth="1"/>
    <col min="2840" max="2840" width="4.5703125" style="203" customWidth="1"/>
    <col min="2841" max="2841" width="10.5703125" style="203" customWidth="1"/>
    <col min="2842" max="2842" width="2.5703125" style="203" customWidth="1"/>
    <col min="2843" max="2844" width="8.42578125" style="203" customWidth="1"/>
    <col min="2845" max="2847" width="4.5703125" style="203" customWidth="1"/>
    <col min="2848" max="2848" width="7.140625" style="203" customWidth="1"/>
    <col min="2849" max="2849" width="8.5703125" style="203" customWidth="1"/>
    <col min="2850" max="2853" width="4.5703125" style="203" customWidth="1"/>
    <col min="2854" max="2855" width="11.5703125" style="203"/>
    <col min="2856" max="2856" width="7.42578125" style="203" customWidth="1"/>
    <col min="2857" max="2857" width="6.5703125" style="203" customWidth="1"/>
    <col min="2858" max="2858" width="8.140625" style="203" customWidth="1"/>
    <col min="2859" max="2859" width="9.140625" style="203" customWidth="1"/>
    <col min="2860" max="2860" width="11.5703125" style="203"/>
    <col min="2861" max="2861" width="4.42578125" style="203" customWidth="1"/>
    <col min="2862" max="2862" width="4.85546875" style="203" customWidth="1"/>
    <col min="2863" max="2863" width="3.5703125" style="203" customWidth="1"/>
    <col min="2864" max="2864" width="4.42578125" style="203" customWidth="1"/>
    <col min="2865" max="2865" width="7.85546875" style="203" customWidth="1"/>
    <col min="2866" max="2866" width="3.42578125" style="203" customWidth="1"/>
    <col min="2867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0" width="7" style="203" customWidth="1"/>
    <col min="3081" max="3081" width="8.5703125" style="203" customWidth="1"/>
    <col min="3082" max="3083" width="4.5703125" style="203" customWidth="1"/>
    <col min="3084" max="3084" width="7.5703125" style="203" customWidth="1"/>
    <col min="3085" max="3085" width="8" style="203" customWidth="1"/>
    <col min="3086" max="3088" width="4.5703125" style="203" customWidth="1"/>
    <col min="3089" max="3089" width="7.140625" style="203" customWidth="1"/>
    <col min="3090" max="3090" width="7.42578125" style="203" customWidth="1"/>
    <col min="3091" max="3091" width="7.85546875" style="203" customWidth="1"/>
    <col min="3092" max="3092" width="4.5703125" style="203" customWidth="1"/>
    <col min="3093" max="3093" width="3.140625" style="203" customWidth="1"/>
    <col min="3094" max="3094" width="7.42578125" style="203" customWidth="1"/>
    <col min="3095" max="3095" width="8.140625" style="203" customWidth="1"/>
    <col min="3096" max="3096" width="4.5703125" style="203" customWidth="1"/>
    <col min="3097" max="3097" width="10.5703125" style="203" customWidth="1"/>
    <col min="3098" max="3098" width="2.5703125" style="203" customWidth="1"/>
    <col min="3099" max="3100" width="8.42578125" style="203" customWidth="1"/>
    <col min="3101" max="3103" width="4.5703125" style="203" customWidth="1"/>
    <col min="3104" max="3104" width="7.140625" style="203" customWidth="1"/>
    <col min="3105" max="3105" width="8.5703125" style="203" customWidth="1"/>
    <col min="3106" max="3109" width="4.5703125" style="203" customWidth="1"/>
    <col min="3110" max="3111" width="11.5703125" style="203"/>
    <col min="3112" max="3112" width="7.42578125" style="203" customWidth="1"/>
    <col min="3113" max="3113" width="6.5703125" style="203" customWidth="1"/>
    <col min="3114" max="3114" width="8.140625" style="203" customWidth="1"/>
    <col min="3115" max="3115" width="9.140625" style="203" customWidth="1"/>
    <col min="3116" max="3116" width="11.5703125" style="203"/>
    <col min="3117" max="3117" width="4.42578125" style="203" customWidth="1"/>
    <col min="3118" max="3118" width="4.85546875" style="203" customWidth="1"/>
    <col min="3119" max="3119" width="3.5703125" style="203" customWidth="1"/>
    <col min="3120" max="3120" width="4.42578125" style="203" customWidth="1"/>
    <col min="3121" max="3121" width="7.85546875" style="203" customWidth="1"/>
    <col min="3122" max="3122" width="3.42578125" style="203" customWidth="1"/>
    <col min="3123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6" width="7" style="203" customWidth="1"/>
    <col min="3337" max="3337" width="8.5703125" style="203" customWidth="1"/>
    <col min="3338" max="3339" width="4.5703125" style="203" customWidth="1"/>
    <col min="3340" max="3340" width="7.5703125" style="203" customWidth="1"/>
    <col min="3341" max="3341" width="8" style="203" customWidth="1"/>
    <col min="3342" max="3344" width="4.5703125" style="203" customWidth="1"/>
    <col min="3345" max="3345" width="7.140625" style="203" customWidth="1"/>
    <col min="3346" max="3346" width="7.42578125" style="203" customWidth="1"/>
    <col min="3347" max="3347" width="7.85546875" style="203" customWidth="1"/>
    <col min="3348" max="3348" width="4.5703125" style="203" customWidth="1"/>
    <col min="3349" max="3349" width="3.140625" style="203" customWidth="1"/>
    <col min="3350" max="3350" width="7.42578125" style="203" customWidth="1"/>
    <col min="3351" max="3351" width="8.140625" style="203" customWidth="1"/>
    <col min="3352" max="3352" width="4.5703125" style="203" customWidth="1"/>
    <col min="3353" max="3353" width="10.5703125" style="203" customWidth="1"/>
    <col min="3354" max="3354" width="2.5703125" style="203" customWidth="1"/>
    <col min="3355" max="3356" width="8.42578125" style="203" customWidth="1"/>
    <col min="3357" max="3359" width="4.5703125" style="203" customWidth="1"/>
    <col min="3360" max="3360" width="7.140625" style="203" customWidth="1"/>
    <col min="3361" max="3361" width="8.5703125" style="203" customWidth="1"/>
    <col min="3362" max="3365" width="4.5703125" style="203" customWidth="1"/>
    <col min="3366" max="3367" width="11.5703125" style="203"/>
    <col min="3368" max="3368" width="7.42578125" style="203" customWidth="1"/>
    <col min="3369" max="3369" width="6.5703125" style="203" customWidth="1"/>
    <col min="3370" max="3370" width="8.140625" style="203" customWidth="1"/>
    <col min="3371" max="3371" width="9.140625" style="203" customWidth="1"/>
    <col min="3372" max="3372" width="11.5703125" style="203"/>
    <col min="3373" max="3373" width="4.42578125" style="203" customWidth="1"/>
    <col min="3374" max="3374" width="4.85546875" style="203" customWidth="1"/>
    <col min="3375" max="3375" width="3.5703125" style="203" customWidth="1"/>
    <col min="3376" max="3376" width="4.42578125" style="203" customWidth="1"/>
    <col min="3377" max="3377" width="7.85546875" style="203" customWidth="1"/>
    <col min="3378" max="3378" width="3.42578125" style="203" customWidth="1"/>
    <col min="3379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2" width="7" style="203" customWidth="1"/>
    <col min="3593" max="3593" width="8.5703125" style="203" customWidth="1"/>
    <col min="3594" max="3595" width="4.5703125" style="203" customWidth="1"/>
    <col min="3596" max="3596" width="7.5703125" style="203" customWidth="1"/>
    <col min="3597" max="3597" width="8" style="203" customWidth="1"/>
    <col min="3598" max="3600" width="4.5703125" style="203" customWidth="1"/>
    <col min="3601" max="3601" width="7.140625" style="203" customWidth="1"/>
    <col min="3602" max="3602" width="7.42578125" style="203" customWidth="1"/>
    <col min="3603" max="3603" width="7.85546875" style="203" customWidth="1"/>
    <col min="3604" max="3604" width="4.5703125" style="203" customWidth="1"/>
    <col min="3605" max="3605" width="3.140625" style="203" customWidth="1"/>
    <col min="3606" max="3606" width="7.42578125" style="203" customWidth="1"/>
    <col min="3607" max="3607" width="8.140625" style="203" customWidth="1"/>
    <col min="3608" max="3608" width="4.5703125" style="203" customWidth="1"/>
    <col min="3609" max="3609" width="10.5703125" style="203" customWidth="1"/>
    <col min="3610" max="3610" width="2.5703125" style="203" customWidth="1"/>
    <col min="3611" max="3612" width="8.42578125" style="203" customWidth="1"/>
    <col min="3613" max="3615" width="4.5703125" style="203" customWidth="1"/>
    <col min="3616" max="3616" width="7.140625" style="203" customWidth="1"/>
    <col min="3617" max="3617" width="8.5703125" style="203" customWidth="1"/>
    <col min="3618" max="3621" width="4.5703125" style="203" customWidth="1"/>
    <col min="3622" max="3623" width="11.5703125" style="203"/>
    <col min="3624" max="3624" width="7.42578125" style="203" customWidth="1"/>
    <col min="3625" max="3625" width="6.5703125" style="203" customWidth="1"/>
    <col min="3626" max="3626" width="8.140625" style="203" customWidth="1"/>
    <col min="3627" max="3627" width="9.140625" style="203" customWidth="1"/>
    <col min="3628" max="3628" width="11.5703125" style="203"/>
    <col min="3629" max="3629" width="4.42578125" style="203" customWidth="1"/>
    <col min="3630" max="3630" width="4.85546875" style="203" customWidth="1"/>
    <col min="3631" max="3631" width="3.5703125" style="203" customWidth="1"/>
    <col min="3632" max="3632" width="4.42578125" style="203" customWidth="1"/>
    <col min="3633" max="3633" width="7.85546875" style="203" customWidth="1"/>
    <col min="3634" max="3634" width="3.42578125" style="203" customWidth="1"/>
    <col min="3635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8" width="7" style="203" customWidth="1"/>
    <col min="3849" max="3849" width="8.5703125" style="203" customWidth="1"/>
    <col min="3850" max="3851" width="4.5703125" style="203" customWidth="1"/>
    <col min="3852" max="3852" width="7.5703125" style="203" customWidth="1"/>
    <col min="3853" max="3853" width="8" style="203" customWidth="1"/>
    <col min="3854" max="3856" width="4.5703125" style="203" customWidth="1"/>
    <col min="3857" max="3857" width="7.140625" style="203" customWidth="1"/>
    <col min="3858" max="3858" width="7.42578125" style="203" customWidth="1"/>
    <col min="3859" max="3859" width="7.85546875" style="203" customWidth="1"/>
    <col min="3860" max="3860" width="4.5703125" style="203" customWidth="1"/>
    <col min="3861" max="3861" width="3.140625" style="203" customWidth="1"/>
    <col min="3862" max="3862" width="7.42578125" style="203" customWidth="1"/>
    <col min="3863" max="3863" width="8.140625" style="203" customWidth="1"/>
    <col min="3864" max="3864" width="4.5703125" style="203" customWidth="1"/>
    <col min="3865" max="3865" width="10.5703125" style="203" customWidth="1"/>
    <col min="3866" max="3866" width="2.5703125" style="203" customWidth="1"/>
    <col min="3867" max="3868" width="8.42578125" style="203" customWidth="1"/>
    <col min="3869" max="3871" width="4.5703125" style="203" customWidth="1"/>
    <col min="3872" max="3872" width="7.140625" style="203" customWidth="1"/>
    <col min="3873" max="3873" width="8.5703125" style="203" customWidth="1"/>
    <col min="3874" max="3877" width="4.5703125" style="203" customWidth="1"/>
    <col min="3878" max="3879" width="11.5703125" style="203"/>
    <col min="3880" max="3880" width="7.42578125" style="203" customWidth="1"/>
    <col min="3881" max="3881" width="6.5703125" style="203" customWidth="1"/>
    <col min="3882" max="3882" width="8.140625" style="203" customWidth="1"/>
    <col min="3883" max="3883" width="9.140625" style="203" customWidth="1"/>
    <col min="3884" max="3884" width="11.5703125" style="203"/>
    <col min="3885" max="3885" width="4.42578125" style="203" customWidth="1"/>
    <col min="3886" max="3886" width="4.85546875" style="203" customWidth="1"/>
    <col min="3887" max="3887" width="3.5703125" style="203" customWidth="1"/>
    <col min="3888" max="3888" width="4.42578125" style="203" customWidth="1"/>
    <col min="3889" max="3889" width="7.85546875" style="203" customWidth="1"/>
    <col min="3890" max="3890" width="3.42578125" style="203" customWidth="1"/>
    <col min="3891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4" width="7" style="203" customWidth="1"/>
    <col min="4105" max="4105" width="8.5703125" style="203" customWidth="1"/>
    <col min="4106" max="4107" width="4.5703125" style="203" customWidth="1"/>
    <col min="4108" max="4108" width="7.5703125" style="203" customWidth="1"/>
    <col min="4109" max="4109" width="8" style="203" customWidth="1"/>
    <col min="4110" max="4112" width="4.5703125" style="203" customWidth="1"/>
    <col min="4113" max="4113" width="7.140625" style="203" customWidth="1"/>
    <col min="4114" max="4114" width="7.42578125" style="203" customWidth="1"/>
    <col min="4115" max="4115" width="7.85546875" style="203" customWidth="1"/>
    <col min="4116" max="4116" width="4.5703125" style="203" customWidth="1"/>
    <col min="4117" max="4117" width="3.140625" style="203" customWidth="1"/>
    <col min="4118" max="4118" width="7.42578125" style="203" customWidth="1"/>
    <col min="4119" max="4119" width="8.140625" style="203" customWidth="1"/>
    <col min="4120" max="4120" width="4.5703125" style="203" customWidth="1"/>
    <col min="4121" max="4121" width="10.5703125" style="203" customWidth="1"/>
    <col min="4122" max="4122" width="2.5703125" style="203" customWidth="1"/>
    <col min="4123" max="4124" width="8.42578125" style="203" customWidth="1"/>
    <col min="4125" max="4127" width="4.5703125" style="203" customWidth="1"/>
    <col min="4128" max="4128" width="7.140625" style="203" customWidth="1"/>
    <col min="4129" max="4129" width="8.5703125" style="203" customWidth="1"/>
    <col min="4130" max="4133" width="4.5703125" style="203" customWidth="1"/>
    <col min="4134" max="4135" width="11.5703125" style="203"/>
    <col min="4136" max="4136" width="7.42578125" style="203" customWidth="1"/>
    <col min="4137" max="4137" width="6.5703125" style="203" customWidth="1"/>
    <col min="4138" max="4138" width="8.140625" style="203" customWidth="1"/>
    <col min="4139" max="4139" width="9.140625" style="203" customWidth="1"/>
    <col min="4140" max="4140" width="11.5703125" style="203"/>
    <col min="4141" max="4141" width="4.42578125" style="203" customWidth="1"/>
    <col min="4142" max="4142" width="4.85546875" style="203" customWidth="1"/>
    <col min="4143" max="4143" width="3.5703125" style="203" customWidth="1"/>
    <col min="4144" max="4144" width="4.42578125" style="203" customWidth="1"/>
    <col min="4145" max="4145" width="7.85546875" style="203" customWidth="1"/>
    <col min="4146" max="4146" width="3.42578125" style="203" customWidth="1"/>
    <col min="4147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0" width="7" style="203" customWidth="1"/>
    <col min="4361" max="4361" width="8.5703125" style="203" customWidth="1"/>
    <col min="4362" max="4363" width="4.5703125" style="203" customWidth="1"/>
    <col min="4364" max="4364" width="7.5703125" style="203" customWidth="1"/>
    <col min="4365" max="4365" width="8" style="203" customWidth="1"/>
    <col min="4366" max="4368" width="4.5703125" style="203" customWidth="1"/>
    <col min="4369" max="4369" width="7.140625" style="203" customWidth="1"/>
    <col min="4370" max="4370" width="7.42578125" style="203" customWidth="1"/>
    <col min="4371" max="4371" width="7.85546875" style="203" customWidth="1"/>
    <col min="4372" max="4372" width="4.5703125" style="203" customWidth="1"/>
    <col min="4373" max="4373" width="3.140625" style="203" customWidth="1"/>
    <col min="4374" max="4374" width="7.42578125" style="203" customWidth="1"/>
    <col min="4375" max="4375" width="8.140625" style="203" customWidth="1"/>
    <col min="4376" max="4376" width="4.5703125" style="203" customWidth="1"/>
    <col min="4377" max="4377" width="10.5703125" style="203" customWidth="1"/>
    <col min="4378" max="4378" width="2.5703125" style="203" customWidth="1"/>
    <col min="4379" max="4380" width="8.42578125" style="203" customWidth="1"/>
    <col min="4381" max="4383" width="4.5703125" style="203" customWidth="1"/>
    <col min="4384" max="4384" width="7.140625" style="203" customWidth="1"/>
    <col min="4385" max="4385" width="8.5703125" style="203" customWidth="1"/>
    <col min="4386" max="4389" width="4.5703125" style="203" customWidth="1"/>
    <col min="4390" max="4391" width="11.5703125" style="203"/>
    <col min="4392" max="4392" width="7.42578125" style="203" customWidth="1"/>
    <col min="4393" max="4393" width="6.5703125" style="203" customWidth="1"/>
    <col min="4394" max="4394" width="8.140625" style="203" customWidth="1"/>
    <col min="4395" max="4395" width="9.140625" style="203" customWidth="1"/>
    <col min="4396" max="4396" width="11.5703125" style="203"/>
    <col min="4397" max="4397" width="4.42578125" style="203" customWidth="1"/>
    <col min="4398" max="4398" width="4.85546875" style="203" customWidth="1"/>
    <col min="4399" max="4399" width="3.5703125" style="203" customWidth="1"/>
    <col min="4400" max="4400" width="4.42578125" style="203" customWidth="1"/>
    <col min="4401" max="4401" width="7.85546875" style="203" customWidth="1"/>
    <col min="4402" max="4402" width="3.42578125" style="203" customWidth="1"/>
    <col min="4403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6" width="7" style="203" customWidth="1"/>
    <col min="4617" max="4617" width="8.5703125" style="203" customWidth="1"/>
    <col min="4618" max="4619" width="4.5703125" style="203" customWidth="1"/>
    <col min="4620" max="4620" width="7.5703125" style="203" customWidth="1"/>
    <col min="4621" max="4621" width="8" style="203" customWidth="1"/>
    <col min="4622" max="4624" width="4.5703125" style="203" customWidth="1"/>
    <col min="4625" max="4625" width="7.140625" style="203" customWidth="1"/>
    <col min="4626" max="4626" width="7.42578125" style="203" customWidth="1"/>
    <col min="4627" max="4627" width="7.85546875" style="203" customWidth="1"/>
    <col min="4628" max="4628" width="4.5703125" style="203" customWidth="1"/>
    <col min="4629" max="4629" width="3.140625" style="203" customWidth="1"/>
    <col min="4630" max="4630" width="7.42578125" style="203" customWidth="1"/>
    <col min="4631" max="4631" width="8.140625" style="203" customWidth="1"/>
    <col min="4632" max="4632" width="4.5703125" style="203" customWidth="1"/>
    <col min="4633" max="4633" width="10.5703125" style="203" customWidth="1"/>
    <col min="4634" max="4634" width="2.5703125" style="203" customWidth="1"/>
    <col min="4635" max="4636" width="8.42578125" style="203" customWidth="1"/>
    <col min="4637" max="4639" width="4.5703125" style="203" customWidth="1"/>
    <col min="4640" max="4640" width="7.140625" style="203" customWidth="1"/>
    <col min="4641" max="4641" width="8.5703125" style="203" customWidth="1"/>
    <col min="4642" max="4645" width="4.5703125" style="203" customWidth="1"/>
    <col min="4646" max="4647" width="11.5703125" style="203"/>
    <col min="4648" max="4648" width="7.42578125" style="203" customWidth="1"/>
    <col min="4649" max="4649" width="6.5703125" style="203" customWidth="1"/>
    <col min="4650" max="4650" width="8.140625" style="203" customWidth="1"/>
    <col min="4651" max="4651" width="9.140625" style="203" customWidth="1"/>
    <col min="4652" max="4652" width="11.5703125" style="203"/>
    <col min="4653" max="4653" width="4.42578125" style="203" customWidth="1"/>
    <col min="4654" max="4654" width="4.85546875" style="203" customWidth="1"/>
    <col min="4655" max="4655" width="3.5703125" style="203" customWidth="1"/>
    <col min="4656" max="4656" width="4.42578125" style="203" customWidth="1"/>
    <col min="4657" max="4657" width="7.85546875" style="203" customWidth="1"/>
    <col min="4658" max="4658" width="3.42578125" style="203" customWidth="1"/>
    <col min="4659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2" width="7" style="203" customWidth="1"/>
    <col min="4873" max="4873" width="8.5703125" style="203" customWidth="1"/>
    <col min="4874" max="4875" width="4.5703125" style="203" customWidth="1"/>
    <col min="4876" max="4876" width="7.5703125" style="203" customWidth="1"/>
    <col min="4877" max="4877" width="8" style="203" customWidth="1"/>
    <col min="4878" max="4880" width="4.5703125" style="203" customWidth="1"/>
    <col min="4881" max="4881" width="7.140625" style="203" customWidth="1"/>
    <col min="4882" max="4882" width="7.42578125" style="203" customWidth="1"/>
    <col min="4883" max="4883" width="7.85546875" style="203" customWidth="1"/>
    <col min="4884" max="4884" width="4.5703125" style="203" customWidth="1"/>
    <col min="4885" max="4885" width="3.140625" style="203" customWidth="1"/>
    <col min="4886" max="4886" width="7.42578125" style="203" customWidth="1"/>
    <col min="4887" max="4887" width="8.140625" style="203" customWidth="1"/>
    <col min="4888" max="4888" width="4.5703125" style="203" customWidth="1"/>
    <col min="4889" max="4889" width="10.5703125" style="203" customWidth="1"/>
    <col min="4890" max="4890" width="2.5703125" style="203" customWidth="1"/>
    <col min="4891" max="4892" width="8.42578125" style="203" customWidth="1"/>
    <col min="4893" max="4895" width="4.5703125" style="203" customWidth="1"/>
    <col min="4896" max="4896" width="7.140625" style="203" customWidth="1"/>
    <col min="4897" max="4897" width="8.5703125" style="203" customWidth="1"/>
    <col min="4898" max="4901" width="4.5703125" style="203" customWidth="1"/>
    <col min="4902" max="4903" width="11.5703125" style="203"/>
    <col min="4904" max="4904" width="7.42578125" style="203" customWidth="1"/>
    <col min="4905" max="4905" width="6.5703125" style="203" customWidth="1"/>
    <col min="4906" max="4906" width="8.140625" style="203" customWidth="1"/>
    <col min="4907" max="4907" width="9.140625" style="203" customWidth="1"/>
    <col min="4908" max="4908" width="11.5703125" style="203"/>
    <col min="4909" max="4909" width="4.42578125" style="203" customWidth="1"/>
    <col min="4910" max="4910" width="4.85546875" style="203" customWidth="1"/>
    <col min="4911" max="4911" width="3.5703125" style="203" customWidth="1"/>
    <col min="4912" max="4912" width="4.42578125" style="203" customWidth="1"/>
    <col min="4913" max="4913" width="7.85546875" style="203" customWidth="1"/>
    <col min="4914" max="4914" width="3.42578125" style="203" customWidth="1"/>
    <col min="4915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8" width="7" style="203" customWidth="1"/>
    <col min="5129" max="5129" width="8.5703125" style="203" customWidth="1"/>
    <col min="5130" max="5131" width="4.5703125" style="203" customWidth="1"/>
    <col min="5132" max="5132" width="7.5703125" style="203" customWidth="1"/>
    <col min="5133" max="5133" width="8" style="203" customWidth="1"/>
    <col min="5134" max="5136" width="4.5703125" style="203" customWidth="1"/>
    <col min="5137" max="5137" width="7.140625" style="203" customWidth="1"/>
    <col min="5138" max="5138" width="7.42578125" style="203" customWidth="1"/>
    <col min="5139" max="5139" width="7.85546875" style="203" customWidth="1"/>
    <col min="5140" max="5140" width="4.5703125" style="203" customWidth="1"/>
    <col min="5141" max="5141" width="3.140625" style="203" customWidth="1"/>
    <col min="5142" max="5142" width="7.42578125" style="203" customWidth="1"/>
    <col min="5143" max="5143" width="8.140625" style="203" customWidth="1"/>
    <col min="5144" max="5144" width="4.5703125" style="203" customWidth="1"/>
    <col min="5145" max="5145" width="10.5703125" style="203" customWidth="1"/>
    <col min="5146" max="5146" width="2.5703125" style="203" customWidth="1"/>
    <col min="5147" max="5148" width="8.42578125" style="203" customWidth="1"/>
    <col min="5149" max="5151" width="4.5703125" style="203" customWidth="1"/>
    <col min="5152" max="5152" width="7.140625" style="203" customWidth="1"/>
    <col min="5153" max="5153" width="8.5703125" style="203" customWidth="1"/>
    <col min="5154" max="5157" width="4.5703125" style="203" customWidth="1"/>
    <col min="5158" max="5159" width="11.5703125" style="203"/>
    <col min="5160" max="5160" width="7.42578125" style="203" customWidth="1"/>
    <col min="5161" max="5161" width="6.5703125" style="203" customWidth="1"/>
    <col min="5162" max="5162" width="8.140625" style="203" customWidth="1"/>
    <col min="5163" max="5163" width="9.140625" style="203" customWidth="1"/>
    <col min="5164" max="5164" width="11.5703125" style="203"/>
    <col min="5165" max="5165" width="4.42578125" style="203" customWidth="1"/>
    <col min="5166" max="5166" width="4.85546875" style="203" customWidth="1"/>
    <col min="5167" max="5167" width="3.5703125" style="203" customWidth="1"/>
    <col min="5168" max="5168" width="4.42578125" style="203" customWidth="1"/>
    <col min="5169" max="5169" width="7.85546875" style="203" customWidth="1"/>
    <col min="5170" max="5170" width="3.42578125" style="203" customWidth="1"/>
    <col min="5171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4" width="7" style="203" customWidth="1"/>
    <col min="5385" max="5385" width="8.5703125" style="203" customWidth="1"/>
    <col min="5386" max="5387" width="4.5703125" style="203" customWidth="1"/>
    <col min="5388" max="5388" width="7.5703125" style="203" customWidth="1"/>
    <col min="5389" max="5389" width="8" style="203" customWidth="1"/>
    <col min="5390" max="5392" width="4.5703125" style="203" customWidth="1"/>
    <col min="5393" max="5393" width="7.140625" style="203" customWidth="1"/>
    <col min="5394" max="5394" width="7.42578125" style="203" customWidth="1"/>
    <col min="5395" max="5395" width="7.85546875" style="203" customWidth="1"/>
    <col min="5396" max="5396" width="4.5703125" style="203" customWidth="1"/>
    <col min="5397" max="5397" width="3.140625" style="203" customWidth="1"/>
    <col min="5398" max="5398" width="7.42578125" style="203" customWidth="1"/>
    <col min="5399" max="5399" width="8.140625" style="203" customWidth="1"/>
    <col min="5400" max="5400" width="4.5703125" style="203" customWidth="1"/>
    <col min="5401" max="5401" width="10.5703125" style="203" customWidth="1"/>
    <col min="5402" max="5402" width="2.5703125" style="203" customWidth="1"/>
    <col min="5403" max="5404" width="8.42578125" style="203" customWidth="1"/>
    <col min="5405" max="5407" width="4.5703125" style="203" customWidth="1"/>
    <col min="5408" max="5408" width="7.140625" style="203" customWidth="1"/>
    <col min="5409" max="5409" width="8.5703125" style="203" customWidth="1"/>
    <col min="5410" max="5413" width="4.5703125" style="203" customWidth="1"/>
    <col min="5414" max="5415" width="11.5703125" style="203"/>
    <col min="5416" max="5416" width="7.42578125" style="203" customWidth="1"/>
    <col min="5417" max="5417" width="6.5703125" style="203" customWidth="1"/>
    <col min="5418" max="5418" width="8.140625" style="203" customWidth="1"/>
    <col min="5419" max="5419" width="9.140625" style="203" customWidth="1"/>
    <col min="5420" max="5420" width="11.5703125" style="203"/>
    <col min="5421" max="5421" width="4.42578125" style="203" customWidth="1"/>
    <col min="5422" max="5422" width="4.85546875" style="203" customWidth="1"/>
    <col min="5423" max="5423" width="3.5703125" style="203" customWidth="1"/>
    <col min="5424" max="5424" width="4.42578125" style="203" customWidth="1"/>
    <col min="5425" max="5425" width="7.85546875" style="203" customWidth="1"/>
    <col min="5426" max="5426" width="3.42578125" style="203" customWidth="1"/>
    <col min="5427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0" width="7" style="203" customWidth="1"/>
    <col min="5641" max="5641" width="8.5703125" style="203" customWidth="1"/>
    <col min="5642" max="5643" width="4.5703125" style="203" customWidth="1"/>
    <col min="5644" max="5644" width="7.5703125" style="203" customWidth="1"/>
    <col min="5645" max="5645" width="8" style="203" customWidth="1"/>
    <col min="5646" max="5648" width="4.5703125" style="203" customWidth="1"/>
    <col min="5649" max="5649" width="7.140625" style="203" customWidth="1"/>
    <col min="5650" max="5650" width="7.42578125" style="203" customWidth="1"/>
    <col min="5651" max="5651" width="7.85546875" style="203" customWidth="1"/>
    <col min="5652" max="5652" width="4.5703125" style="203" customWidth="1"/>
    <col min="5653" max="5653" width="3.140625" style="203" customWidth="1"/>
    <col min="5654" max="5654" width="7.42578125" style="203" customWidth="1"/>
    <col min="5655" max="5655" width="8.140625" style="203" customWidth="1"/>
    <col min="5656" max="5656" width="4.5703125" style="203" customWidth="1"/>
    <col min="5657" max="5657" width="10.5703125" style="203" customWidth="1"/>
    <col min="5658" max="5658" width="2.5703125" style="203" customWidth="1"/>
    <col min="5659" max="5660" width="8.42578125" style="203" customWidth="1"/>
    <col min="5661" max="5663" width="4.5703125" style="203" customWidth="1"/>
    <col min="5664" max="5664" width="7.140625" style="203" customWidth="1"/>
    <col min="5665" max="5665" width="8.5703125" style="203" customWidth="1"/>
    <col min="5666" max="5669" width="4.5703125" style="203" customWidth="1"/>
    <col min="5670" max="5671" width="11.5703125" style="203"/>
    <col min="5672" max="5672" width="7.42578125" style="203" customWidth="1"/>
    <col min="5673" max="5673" width="6.5703125" style="203" customWidth="1"/>
    <col min="5674" max="5674" width="8.140625" style="203" customWidth="1"/>
    <col min="5675" max="5675" width="9.140625" style="203" customWidth="1"/>
    <col min="5676" max="5676" width="11.5703125" style="203"/>
    <col min="5677" max="5677" width="4.42578125" style="203" customWidth="1"/>
    <col min="5678" max="5678" width="4.85546875" style="203" customWidth="1"/>
    <col min="5679" max="5679" width="3.5703125" style="203" customWidth="1"/>
    <col min="5680" max="5680" width="4.42578125" style="203" customWidth="1"/>
    <col min="5681" max="5681" width="7.85546875" style="203" customWidth="1"/>
    <col min="5682" max="5682" width="3.42578125" style="203" customWidth="1"/>
    <col min="5683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6" width="7" style="203" customWidth="1"/>
    <col min="5897" max="5897" width="8.5703125" style="203" customWidth="1"/>
    <col min="5898" max="5899" width="4.5703125" style="203" customWidth="1"/>
    <col min="5900" max="5900" width="7.5703125" style="203" customWidth="1"/>
    <col min="5901" max="5901" width="8" style="203" customWidth="1"/>
    <col min="5902" max="5904" width="4.5703125" style="203" customWidth="1"/>
    <col min="5905" max="5905" width="7.140625" style="203" customWidth="1"/>
    <col min="5906" max="5906" width="7.42578125" style="203" customWidth="1"/>
    <col min="5907" max="5907" width="7.85546875" style="203" customWidth="1"/>
    <col min="5908" max="5908" width="4.5703125" style="203" customWidth="1"/>
    <col min="5909" max="5909" width="3.140625" style="203" customWidth="1"/>
    <col min="5910" max="5910" width="7.42578125" style="203" customWidth="1"/>
    <col min="5911" max="5911" width="8.140625" style="203" customWidth="1"/>
    <col min="5912" max="5912" width="4.5703125" style="203" customWidth="1"/>
    <col min="5913" max="5913" width="10.5703125" style="203" customWidth="1"/>
    <col min="5914" max="5914" width="2.5703125" style="203" customWidth="1"/>
    <col min="5915" max="5916" width="8.42578125" style="203" customWidth="1"/>
    <col min="5917" max="5919" width="4.5703125" style="203" customWidth="1"/>
    <col min="5920" max="5920" width="7.140625" style="203" customWidth="1"/>
    <col min="5921" max="5921" width="8.5703125" style="203" customWidth="1"/>
    <col min="5922" max="5925" width="4.5703125" style="203" customWidth="1"/>
    <col min="5926" max="5927" width="11.5703125" style="203"/>
    <col min="5928" max="5928" width="7.42578125" style="203" customWidth="1"/>
    <col min="5929" max="5929" width="6.5703125" style="203" customWidth="1"/>
    <col min="5930" max="5930" width="8.140625" style="203" customWidth="1"/>
    <col min="5931" max="5931" width="9.140625" style="203" customWidth="1"/>
    <col min="5932" max="5932" width="11.5703125" style="203"/>
    <col min="5933" max="5933" width="4.42578125" style="203" customWidth="1"/>
    <col min="5934" max="5934" width="4.85546875" style="203" customWidth="1"/>
    <col min="5935" max="5935" width="3.5703125" style="203" customWidth="1"/>
    <col min="5936" max="5936" width="4.42578125" style="203" customWidth="1"/>
    <col min="5937" max="5937" width="7.85546875" style="203" customWidth="1"/>
    <col min="5938" max="5938" width="3.42578125" style="203" customWidth="1"/>
    <col min="5939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2" width="7" style="203" customWidth="1"/>
    <col min="6153" max="6153" width="8.5703125" style="203" customWidth="1"/>
    <col min="6154" max="6155" width="4.5703125" style="203" customWidth="1"/>
    <col min="6156" max="6156" width="7.5703125" style="203" customWidth="1"/>
    <col min="6157" max="6157" width="8" style="203" customWidth="1"/>
    <col min="6158" max="6160" width="4.5703125" style="203" customWidth="1"/>
    <col min="6161" max="6161" width="7.140625" style="203" customWidth="1"/>
    <col min="6162" max="6162" width="7.42578125" style="203" customWidth="1"/>
    <col min="6163" max="6163" width="7.85546875" style="203" customWidth="1"/>
    <col min="6164" max="6164" width="4.5703125" style="203" customWidth="1"/>
    <col min="6165" max="6165" width="3.140625" style="203" customWidth="1"/>
    <col min="6166" max="6166" width="7.42578125" style="203" customWidth="1"/>
    <col min="6167" max="6167" width="8.140625" style="203" customWidth="1"/>
    <col min="6168" max="6168" width="4.5703125" style="203" customWidth="1"/>
    <col min="6169" max="6169" width="10.5703125" style="203" customWidth="1"/>
    <col min="6170" max="6170" width="2.5703125" style="203" customWidth="1"/>
    <col min="6171" max="6172" width="8.42578125" style="203" customWidth="1"/>
    <col min="6173" max="6175" width="4.5703125" style="203" customWidth="1"/>
    <col min="6176" max="6176" width="7.140625" style="203" customWidth="1"/>
    <col min="6177" max="6177" width="8.5703125" style="203" customWidth="1"/>
    <col min="6178" max="6181" width="4.5703125" style="203" customWidth="1"/>
    <col min="6182" max="6183" width="11.5703125" style="203"/>
    <col min="6184" max="6184" width="7.42578125" style="203" customWidth="1"/>
    <col min="6185" max="6185" width="6.5703125" style="203" customWidth="1"/>
    <col min="6186" max="6186" width="8.140625" style="203" customWidth="1"/>
    <col min="6187" max="6187" width="9.140625" style="203" customWidth="1"/>
    <col min="6188" max="6188" width="11.5703125" style="203"/>
    <col min="6189" max="6189" width="4.42578125" style="203" customWidth="1"/>
    <col min="6190" max="6190" width="4.85546875" style="203" customWidth="1"/>
    <col min="6191" max="6191" width="3.5703125" style="203" customWidth="1"/>
    <col min="6192" max="6192" width="4.42578125" style="203" customWidth="1"/>
    <col min="6193" max="6193" width="7.85546875" style="203" customWidth="1"/>
    <col min="6194" max="6194" width="3.42578125" style="203" customWidth="1"/>
    <col min="6195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8" width="7" style="203" customWidth="1"/>
    <col min="6409" max="6409" width="8.5703125" style="203" customWidth="1"/>
    <col min="6410" max="6411" width="4.5703125" style="203" customWidth="1"/>
    <col min="6412" max="6412" width="7.5703125" style="203" customWidth="1"/>
    <col min="6413" max="6413" width="8" style="203" customWidth="1"/>
    <col min="6414" max="6416" width="4.5703125" style="203" customWidth="1"/>
    <col min="6417" max="6417" width="7.140625" style="203" customWidth="1"/>
    <col min="6418" max="6418" width="7.42578125" style="203" customWidth="1"/>
    <col min="6419" max="6419" width="7.85546875" style="203" customWidth="1"/>
    <col min="6420" max="6420" width="4.5703125" style="203" customWidth="1"/>
    <col min="6421" max="6421" width="3.140625" style="203" customWidth="1"/>
    <col min="6422" max="6422" width="7.42578125" style="203" customWidth="1"/>
    <col min="6423" max="6423" width="8.140625" style="203" customWidth="1"/>
    <col min="6424" max="6424" width="4.5703125" style="203" customWidth="1"/>
    <col min="6425" max="6425" width="10.5703125" style="203" customWidth="1"/>
    <col min="6426" max="6426" width="2.5703125" style="203" customWidth="1"/>
    <col min="6427" max="6428" width="8.42578125" style="203" customWidth="1"/>
    <col min="6429" max="6431" width="4.5703125" style="203" customWidth="1"/>
    <col min="6432" max="6432" width="7.140625" style="203" customWidth="1"/>
    <col min="6433" max="6433" width="8.5703125" style="203" customWidth="1"/>
    <col min="6434" max="6437" width="4.5703125" style="203" customWidth="1"/>
    <col min="6438" max="6439" width="11.5703125" style="203"/>
    <col min="6440" max="6440" width="7.42578125" style="203" customWidth="1"/>
    <col min="6441" max="6441" width="6.5703125" style="203" customWidth="1"/>
    <col min="6442" max="6442" width="8.140625" style="203" customWidth="1"/>
    <col min="6443" max="6443" width="9.140625" style="203" customWidth="1"/>
    <col min="6444" max="6444" width="11.5703125" style="203"/>
    <col min="6445" max="6445" width="4.42578125" style="203" customWidth="1"/>
    <col min="6446" max="6446" width="4.85546875" style="203" customWidth="1"/>
    <col min="6447" max="6447" width="3.5703125" style="203" customWidth="1"/>
    <col min="6448" max="6448" width="4.42578125" style="203" customWidth="1"/>
    <col min="6449" max="6449" width="7.85546875" style="203" customWidth="1"/>
    <col min="6450" max="6450" width="3.42578125" style="203" customWidth="1"/>
    <col min="6451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4" width="7" style="203" customWidth="1"/>
    <col min="6665" max="6665" width="8.5703125" style="203" customWidth="1"/>
    <col min="6666" max="6667" width="4.5703125" style="203" customWidth="1"/>
    <col min="6668" max="6668" width="7.5703125" style="203" customWidth="1"/>
    <col min="6669" max="6669" width="8" style="203" customWidth="1"/>
    <col min="6670" max="6672" width="4.5703125" style="203" customWidth="1"/>
    <col min="6673" max="6673" width="7.140625" style="203" customWidth="1"/>
    <col min="6674" max="6674" width="7.42578125" style="203" customWidth="1"/>
    <col min="6675" max="6675" width="7.85546875" style="203" customWidth="1"/>
    <col min="6676" max="6676" width="4.5703125" style="203" customWidth="1"/>
    <col min="6677" max="6677" width="3.140625" style="203" customWidth="1"/>
    <col min="6678" max="6678" width="7.42578125" style="203" customWidth="1"/>
    <col min="6679" max="6679" width="8.140625" style="203" customWidth="1"/>
    <col min="6680" max="6680" width="4.5703125" style="203" customWidth="1"/>
    <col min="6681" max="6681" width="10.5703125" style="203" customWidth="1"/>
    <col min="6682" max="6682" width="2.5703125" style="203" customWidth="1"/>
    <col min="6683" max="6684" width="8.42578125" style="203" customWidth="1"/>
    <col min="6685" max="6687" width="4.5703125" style="203" customWidth="1"/>
    <col min="6688" max="6688" width="7.140625" style="203" customWidth="1"/>
    <col min="6689" max="6689" width="8.5703125" style="203" customWidth="1"/>
    <col min="6690" max="6693" width="4.5703125" style="203" customWidth="1"/>
    <col min="6694" max="6695" width="11.5703125" style="203"/>
    <col min="6696" max="6696" width="7.42578125" style="203" customWidth="1"/>
    <col min="6697" max="6697" width="6.5703125" style="203" customWidth="1"/>
    <col min="6698" max="6698" width="8.140625" style="203" customWidth="1"/>
    <col min="6699" max="6699" width="9.140625" style="203" customWidth="1"/>
    <col min="6700" max="6700" width="11.5703125" style="203"/>
    <col min="6701" max="6701" width="4.42578125" style="203" customWidth="1"/>
    <col min="6702" max="6702" width="4.85546875" style="203" customWidth="1"/>
    <col min="6703" max="6703" width="3.5703125" style="203" customWidth="1"/>
    <col min="6704" max="6704" width="4.42578125" style="203" customWidth="1"/>
    <col min="6705" max="6705" width="7.85546875" style="203" customWidth="1"/>
    <col min="6706" max="6706" width="3.42578125" style="203" customWidth="1"/>
    <col min="6707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0" width="7" style="203" customWidth="1"/>
    <col min="6921" max="6921" width="8.5703125" style="203" customWidth="1"/>
    <col min="6922" max="6923" width="4.5703125" style="203" customWidth="1"/>
    <col min="6924" max="6924" width="7.5703125" style="203" customWidth="1"/>
    <col min="6925" max="6925" width="8" style="203" customWidth="1"/>
    <col min="6926" max="6928" width="4.5703125" style="203" customWidth="1"/>
    <col min="6929" max="6929" width="7.140625" style="203" customWidth="1"/>
    <col min="6930" max="6930" width="7.42578125" style="203" customWidth="1"/>
    <col min="6931" max="6931" width="7.85546875" style="203" customWidth="1"/>
    <col min="6932" max="6932" width="4.5703125" style="203" customWidth="1"/>
    <col min="6933" max="6933" width="3.140625" style="203" customWidth="1"/>
    <col min="6934" max="6934" width="7.42578125" style="203" customWidth="1"/>
    <col min="6935" max="6935" width="8.140625" style="203" customWidth="1"/>
    <col min="6936" max="6936" width="4.5703125" style="203" customWidth="1"/>
    <col min="6937" max="6937" width="10.5703125" style="203" customWidth="1"/>
    <col min="6938" max="6938" width="2.5703125" style="203" customWidth="1"/>
    <col min="6939" max="6940" width="8.42578125" style="203" customWidth="1"/>
    <col min="6941" max="6943" width="4.5703125" style="203" customWidth="1"/>
    <col min="6944" max="6944" width="7.140625" style="203" customWidth="1"/>
    <col min="6945" max="6945" width="8.5703125" style="203" customWidth="1"/>
    <col min="6946" max="6949" width="4.5703125" style="203" customWidth="1"/>
    <col min="6950" max="6951" width="11.5703125" style="203"/>
    <col min="6952" max="6952" width="7.42578125" style="203" customWidth="1"/>
    <col min="6953" max="6953" width="6.5703125" style="203" customWidth="1"/>
    <col min="6954" max="6954" width="8.140625" style="203" customWidth="1"/>
    <col min="6955" max="6955" width="9.140625" style="203" customWidth="1"/>
    <col min="6956" max="6956" width="11.5703125" style="203"/>
    <col min="6957" max="6957" width="4.42578125" style="203" customWidth="1"/>
    <col min="6958" max="6958" width="4.85546875" style="203" customWidth="1"/>
    <col min="6959" max="6959" width="3.5703125" style="203" customWidth="1"/>
    <col min="6960" max="6960" width="4.42578125" style="203" customWidth="1"/>
    <col min="6961" max="6961" width="7.85546875" style="203" customWidth="1"/>
    <col min="6962" max="6962" width="3.42578125" style="203" customWidth="1"/>
    <col min="6963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6" width="7" style="203" customWidth="1"/>
    <col min="7177" max="7177" width="8.5703125" style="203" customWidth="1"/>
    <col min="7178" max="7179" width="4.5703125" style="203" customWidth="1"/>
    <col min="7180" max="7180" width="7.5703125" style="203" customWidth="1"/>
    <col min="7181" max="7181" width="8" style="203" customWidth="1"/>
    <col min="7182" max="7184" width="4.5703125" style="203" customWidth="1"/>
    <col min="7185" max="7185" width="7.140625" style="203" customWidth="1"/>
    <col min="7186" max="7186" width="7.42578125" style="203" customWidth="1"/>
    <col min="7187" max="7187" width="7.85546875" style="203" customWidth="1"/>
    <col min="7188" max="7188" width="4.5703125" style="203" customWidth="1"/>
    <col min="7189" max="7189" width="3.140625" style="203" customWidth="1"/>
    <col min="7190" max="7190" width="7.42578125" style="203" customWidth="1"/>
    <col min="7191" max="7191" width="8.140625" style="203" customWidth="1"/>
    <col min="7192" max="7192" width="4.5703125" style="203" customWidth="1"/>
    <col min="7193" max="7193" width="10.5703125" style="203" customWidth="1"/>
    <col min="7194" max="7194" width="2.5703125" style="203" customWidth="1"/>
    <col min="7195" max="7196" width="8.42578125" style="203" customWidth="1"/>
    <col min="7197" max="7199" width="4.5703125" style="203" customWidth="1"/>
    <col min="7200" max="7200" width="7.140625" style="203" customWidth="1"/>
    <col min="7201" max="7201" width="8.5703125" style="203" customWidth="1"/>
    <col min="7202" max="7205" width="4.5703125" style="203" customWidth="1"/>
    <col min="7206" max="7207" width="11.5703125" style="203"/>
    <col min="7208" max="7208" width="7.42578125" style="203" customWidth="1"/>
    <col min="7209" max="7209" width="6.5703125" style="203" customWidth="1"/>
    <col min="7210" max="7210" width="8.140625" style="203" customWidth="1"/>
    <col min="7211" max="7211" width="9.140625" style="203" customWidth="1"/>
    <col min="7212" max="7212" width="11.5703125" style="203"/>
    <col min="7213" max="7213" width="4.42578125" style="203" customWidth="1"/>
    <col min="7214" max="7214" width="4.85546875" style="203" customWidth="1"/>
    <col min="7215" max="7215" width="3.5703125" style="203" customWidth="1"/>
    <col min="7216" max="7216" width="4.42578125" style="203" customWidth="1"/>
    <col min="7217" max="7217" width="7.85546875" style="203" customWidth="1"/>
    <col min="7218" max="7218" width="3.42578125" style="203" customWidth="1"/>
    <col min="7219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2" width="7" style="203" customWidth="1"/>
    <col min="7433" max="7433" width="8.5703125" style="203" customWidth="1"/>
    <col min="7434" max="7435" width="4.5703125" style="203" customWidth="1"/>
    <col min="7436" max="7436" width="7.5703125" style="203" customWidth="1"/>
    <col min="7437" max="7437" width="8" style="203" customWidth="1"/>
    <col min="7438" max="7440" width="4.5703125" style="203" customWidth="1"/>
    <col min="7441" max="7441" width="7.140625" style="203" customWidth="1"/>
    <col min="7442" max="7442" width="7.42578125" style="203" customWidth="1"/>
    <col min="7443" max="7443" width="7.85546875" style="203" customWidth="1"/>
    <col min="7444" max="7444" width="4.5703125" style="203" customWidth="1"/>
    <col min="7445" max="7445" width="3.140625" style="203" customWidth="1"/>
    <col min="7446" max="7446" width="7.42578125" style="203" customWidth="1"/>
    <col min="7447" max="7447" width="8.140625" style="203" customWidth="1"/>
    <col min="7448" max="7448" width="4.5703125" style="203" customWidth="1"/>
    <col min="7449" max="7449" width="10.5703125" style="203" customWidth="1"/>
    <col min="7450" max="7450" width="2.5703125" style="203" customWidth="1"/>
    <col min="7451" max="7452" width="8.42578125" style="203" customWidth="1"/>
    <col min="7453" max="7455" width="4.5703125" style="203" customWidth="1"/>
    <col min="7456" max="7456" width="7.140625" style="203" customWidth="1"/>
    <col min="7457" max="7457" width="8.5703125" style="203" customWidth="1"/>
    <col min="7458" max="7461" width="4.5703125" style="203" customWidth="1"/>
    <col min="7462" max="7463" width="11.5703125" style="203"/>
    <col min="7464" max="7464" width="7.42578125" style="203" customWidth="1"/>
    <col min="7465" max="7465" width="6.5703125" style="203" customWidth="1"/>
    <col min="7466" max="7466" width="8.140625" style="203" customWidth="1"/>
    <col min="7467" max="7467" width="9.140625" style="203" customWidth="1"/>
    <col min="7468" max="7468" width="11.5703125" style="203"/>
    <col min="7469" max="7469" width="4.42578125" style="203" customWidth="1"/>
    <col min="7470" max="7470" width="4.85546875" style="203" customWidth="1"/>
    <col min="7471" max="7471" width="3.5703125" style="203" customWidth="1"/>
    <col min="7472" max="7472" width="4.42578125" style="203" customWidth="1"/>
    <col min="7473" max="7473" width="7.85546875" style="203" customWidth="1"/>
    <col min="7474" max="7474" width="3.42578125" style="203" customWidth="1"/>
    <col min="7475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8" width="7" style="203" customWidth="1"/>
    <col min="7689" max="7689" width="8.5703125" style="203" customWidth="1"/>
    <col min="7690" max="7691" width="4.5703125" style="203" customWidth="1"/>
    <col min="7692" max="7692" width="7.5703125" style="203" customWidth="1"/>
    <col min="7693" max="7693" width="8" style="203" customWidth="1"/>
    <col min="7694" max="7696" width="4.5703125" style="203" customWidth="1"/>
    <col min="7697" max="7697" width="7.140625" style="203" customWidth="1"/>
    <col min="7698" max="7698" width="7.42578125" style="203" customWidth="1"/>
    <col min="7699" max="7699" width="7.85546875" style="203" customWidth="1"/>
    <col min="7700" max="7700" width="4.5703125" style="203" customWidth="1"/>
    <col min="7701" max="7701" width="3.140625" style="203" customWidth="1"/>
    <col min="7702" max="7702" width="7.42578125" style="203" customWidth="1"/>
    <col min="7703" max="7703" width="8.140625" style="203" customWidth="1"/>
    <col min="7704" max="7704" width="4.5703125" style="203" customWidth="1"/>
    <col min="7705" max="7705" width="10.5703125" style="203" customWidth="1"/>
    <col min="7706" max="7706" width="2.5703125" style="203" customWidth="1"/>
    <col min="7707" max="7708" width="8.42578125" style="203" customWidth="1"/>
    <col min="7709" max="7711" width="4.5703125" style="203" customWidth="1"/>
    <col min="7712" max="7712" width="7.140625" style="203" customWidth="1"/>
    <col min="7713" max="7713" width="8.5703125" style="203" customWidth="1"/>
    <col min="7714" max="7717" width="4.5703125" style="203" customWidth="1"/>
    <col min="7718" max="7719" width="11.5703125" style="203"/>
    <col min="7720" max="7720" width="7.42578125" style="203" customWidth="1"/>
    <col min="7721" max="7721" width="6.5703125" style="203" customWidth="1"/>
    <col min="7722" max="7722" width="8.140625" style="203" customWidth="1"/>
    <col min="7723" max="7723" width="9.140625" style="203" customWidth="1"/>
    <col min="7724" max="7724" width="11.5703125" style="203"/>
    <col min="7725" max="7725" width="4.42578125" style="203" customWidth="1"/>
    <col min="7726" max="7726" width="4.85546875" style="203" customWidth="1"/>
    <col min="7727" max="7727" width="3.5703125" style="203" customWidth="1"/>
    <col min="7728" max="7728" width="4.42578125" style="203" customWidth="1"/>
    <col min="7729" max="7729" width="7.85546875" style="203" customWidth="1"/>
    <col min="7730" max="7730" width="3.42578125" style="203" customWidth="1"/>
    <col min="7731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4" width="7" style="203" customWidth="1"/>
    <col min="7945" max="7945" width="8.5703125" style="203" customWidth="1"/>
    <col min="7946" max="7947" width="4.5703125" style="203" customWidth="1"/>
    <col min="7948" max="7948" width="7.5703125" style="203" customWidth="1"/>
    <col min="7949" max="7949" width="8" style="203" customWidth="1"/>
    <col min="7950" max="7952" width="4.5703125" style="203" customWidth="1"/>
    <col min="7953" max="7953" width="7.140625" style="203" customWidth="1"/>
    <col min="7954" max="7954" width="7.42578125" style="203" customWidth="1"/>
    <col min="7955" max="7955" width="7.85546875" style="203" customWidth="1"/>
    <col min="7956" max="7956" width="4.5703125" style="203" customWidth="1"/>
    <col min="7957" max="7957" width="3.140625" style="203" customWidth="1"/>
    <col min="7958" max="7958" width="7.42578125" style="203" customWidth="1"/>
    <col min="7959" max="7959" width="8.140625" style="203" customWidth="1"/>
    <col min="7960" max="7960" width="4.5703125" style="203" customWidth="1"/>
    <col min="7961" max="7961" width="10.5703125" style="203" customWidth="1"/>
    <col min="7962" max="7962" width="2.5703125" style="203" customWidth="1"/>
    <col min="7963" max="7964" width="8.42578125" style="203" customWidth="1"/>
    <col min="7965" max="7967" width="4.5703125" style="203" customWidth="1"/>
    <col min="7968" max="7968" width="7.140625" style="203" customWidth="1"/>
    <col min="7969" max="7969" width="8.5703125" style="203" customWidth="1"/>
    <col min="7970" max="7973" width="4.5703125" style="203" customWidth="1"/>
    <col min="7974" max="7975" width="11.5703125" style="203"/>
    <col min="7976" max="7976" width="7.42578125" style="203" customWidth="1"/>
    <col min="7977" max="7977" width="6.5703125" style="203" customWidth="1"/>
    <col min="7978" max="7978" width="8.140625" style="203" customWidth="1"/>
    <col min="7979" max="7979" width="9.140625" style="203" customWidth="1"/>
    <col min="7980" max="7980" width="11.5703125" style="203"/>
    <col min="7981" max="7981" width="4.42578125" style="203" customWidth="1"/>
    <col min="7982" max="7982" width="4.85546875" style="203" customWidth="1"/>
    <col min="7983" max="7983" width="3.5703125" style="203" customWidth="1"/>
    <col min="7984" max="7984" width="4.42578125" style="203" customWidth="1"/>
    <col min="7985" max="7985" width="7.85546875" style="203" customWidth="1"/>
    <col min="7986" max="7986" width="3.42578125" style="203" customWidth="1"/>
    <col min="7987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0" width="7" style="203" customWidth="1"/>
    <col min="8201" max="8201" width="8.5703125" style="203" customWidth="1"/>
    <col min="8202" max="8203" width="4.5703125" style="203" customWidth="1"/>
    <col min="8204" max="8204" width="7.5703125" style="203" customWidth="1"/>
    <col min="8205" max="8205" width="8" style="203" customWidth="1"/>
    <col min="8206" max="8208" width="4.5703125" style="203" customWidth="1"/>
    <col min="8209" max="8209" width="7.140625" style="203" customWidth="1"/>
    <col min="8210" max="8210" width="7.42578125" style="203" customWidth="1"/>
    <col min="8211" max="8211" width="7.85546875" style="203" customWidth="1"/>
    <col min="8212" max="8212" width="4.5703125" style="203" customWidth="1"/>
    <col min="8213" max="8213" width="3.140625" style="203" customWidth="1"/>
    <col min="8214" max="8214" width="7.42578125" style="203" customWidth="1"/>
    <col min="8215" max="8215" width="8.140625" style="203" customWidth="1"/>
    <col min="8216" max="8216" width="4.5703125" style="203" customWidth="1"/>
    <col min="8217" max="8217" width="10.5703125" style="203" customWidth="1"/>
    <col min="8218" max="8218" width="2.5703125" style="203" customWidth="1"/>
    <col min="8219" max="8220" width="8.42578125" style="203" customWidth="1"/>
    <col min="8221" max="8223" width="4.5703125" style="203" customWidth="1"/>
    <col min="8224" max="8224" width="7.140625" style="203" customWidth="1"/>
    <col min="8225" max="8225" width="8.5703125" style="203" customWidth="1"/>
    <col min="8226" max="8229" width="4.5703125" style="203" customWidth="1"/>
    <col min="8230" max="8231" width="11.5703125" style="203"/>
    <col min="8232" max="8232" width="7.42578125" style="203" customWidth="1"/>
    <col min="8233" max="8233" width="6.5703125" style="203" customWidth="1"/>
    <col min="8234" max="8234" width="8.140625" style="203" customWidth="1"/>
    <col min="8235" max="8235" width="9.140625" style="203" customWidth="1"/>
    <col min="8236" max="8236" width="11.5703125" style="203"/>
    <col min="8237" max="8237" width="4.42578125" style="203" customWidth="1"/>
    <col min="8238" max="8238" width="4.85546875" style="203" customWidth="1"/>
    <col min="8239" max="8239" width="3.5703125" style="203" customWidth="1"/>
    <col min="8240" max="8240" width="4.42578125" style="203" customWidth="1"/>
    <col min="8241" max="8241" width="7.85546875" style="203" customWidth="1"/>
    <col min="8242" max="8242" width="3.42578125" style="203" customWidth="1"/>
    <col min="8243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6" width="7" style="203" customWidth="1"/>
    <col min="8457" max="8457" width="8.5703125" style="203" customWidth="1"/>
    <col min="8458" max="8459" width="4.5703125" style="203" customWidth="1"/>
    <col min="8460" max="8460" width="7.5703125" style="203" customWidth="1"/>
    <col min="8461" max="8461" width="8" style="203" customWidth="1"/>
    <col min="8462" max="8464" width="4.5703125" style="203" customWidth="1"/>
    <col min="8465" max="8465" width="7.140625" style="203" customWidth="1"/>
    <col min="8466" max="8466" width="7.42578125" style="203" customWidth="1"/>
    <col min="8467" max="8467" width="7.85546875" style="203" customWidth="1"/>
    <col min="8468" max="8468" width="4.5703125" style="203" customWidth="1"/>
    <col min="8469" max="8469" width="3.140625" style="203" customWidth="1"/>
    <col min="8470" max="8470" width="7.42578125" style="203" customWidth="1"/>
    <col min="8471" max="8471" width="8.140625" style="203" customWidth="1"/>
    <col min="8472" max="8472" width="4.5703125" style="203" customWidth="1"/>
    <col min="8473" max="8473" width="10.5703125" style="203" customWidth="1"/>
    <col min="8474" max="8474" width="2.5703125" style="203" customWidth="1"/>
    <col min="8475" max="8476" width="8.42578125" style="203" customWidth="1"/>
    <col min="8477" max="8479" width="4.5703125" style="203" customWidth="1"/>
    <col min="8480" max="8480" width="7.140625" style="203" customWidth="1"/>
    <col min="8481" max="8481" width="8.5703125" style="203" customWidth="1"/>
    <col min="8482" max="8485" width="4.5703125" style="203" customWidth="1"/>
    <col min="8486" max="8487" width="11.5703125" style="203"/>
    <col min="8488" max="8488" width="7.42578125" style="203" customWidth="1"/>
    <col min="8489" max="8489" width="6.5703125" style="203" customWidth="1"/>
    <col min="8490" max="8490" width="8.140625" style="203" customWidth="1"/>
    <col min="8491" max="8491" width="9.140625" style="203" customWidth="1"/>
    <col min="8492" max="8492" width="11.5703125" style="203"/>
    <col min="8493" max="8493" width="4.42578125" style="203" customWidth="1"/>
    <col min="8494" max="8494" width="4.85546875" style="203" customWidth="1"/>
    <col min="8495" max="8495" width="3.5703125" style="203" customWidth="1"/>
    <col min="8496" max="8496" width="4.42578125" style="203" customWidth="1"/>
    <col min="8497" max="8497" width="7.85546875" style="203" customWidth="1"/>
    <col min="8498" max="8498" width="3.42578125" style="203" customWidth="1"/>
    <col min="8499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2" width="7" style="203" customWidth="1"/>
    <col min="8713" max="8713" width="8.5703125" style="203" customWidth="1"/>
    <col min="8714" max="8715" width="4.5703125" style="203" customWidth="1"/>
    <col min="8716" max="8716" width="7.5703125" style="203" customWidth="1"/>
    <col min="8717" max="8717" width="8" style="203" customWidth="1"/>
    <col min="8718" max="8720" width="4.5703125" style="203" customWidth="1"/>
    <col min="8721" max="8721" width="7.140625" style="203" customWidth="1"/>
    <col min="8722" max="8722" width="7.42578125" style="203" customWidth="1"/>
    <col min="8723" max="8723" width="7.85546875" style="203" customWidth="1"/>
    <col min="8724" max="8724" width="4.5703125" style="203" customWidth="1"/>
    <col min="8725" max="8725" width="3.140625" style="203" customWidth="1"/>
    <col min="8726" max="8726" width="7.42578125" style="203" customWidth="1"/>
    <col min="8727" max="8727" width="8.140625" style="203" customWidth="1"/>
    <col min="8728" max="8728" width="4.5703125" style="203" customWidth="1"/>
    <col min="8729" max="8729" width="10.5703125" style="203" customWidth="1"/>
    <col min="8730" max="8730" width="2.5703125" style="203" customWidth="1"/>
    <col min="8731" max="8732" width="8.42578125" style="203" customWidth="1"/>
    <col min="8733" max="8735" width="4.5703125" style="203" customWidth="1"/>
    <col min="8736" max="8736" width="7.140625" style="203" customWidth="1"/>
    <col min="8737" max="8737" width="8.5703125" style="203" customWidth="1"/>
    <col min="8738" max="8741" width="4.5703125" style="203" customWidth="1"/>
    <col min="8742" max="8743" width="11.5703125" style="203"/>
    <col min="8744" max="8744" width="7.42578125" style="203" customWidth="1"/>
    <col min="8745" max="8745" width="6.5703125" style="203" customWidth="1"/>
    <col min="8746" max="8746" width="8.140625" style="203" customWidth="1"/>
    <col min="8747" max="8747" width="9.140625" style="203" customWidth="1"/>
    <col min="8748" max="8748" width="11.5703125" style="203"/>
    <col min="8749" max="8749" width="4.42578125" style="203" customWidth="1"/>
    <col min="8750" max="8750" width="4.85546875" style="203" customWidth="1"/>
    <col min="8751" max="8751" width="3.5703125" style="203" customWidth="1"/>
    <col min="8752" max="8752" width="4.42578125" style="203" customWidth="1"/>
    <col min="8753" max="8753" width="7.85546875" style="203" customWidth="1"/>
    <col min="8754" max="8754" width="3.42578125" style="203" customWidth="1"/>
    <col min="8755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8" width="7" style="203" customWidth="1"/>
    <col min="8969" max="8969" width="8.5703125" style="203" customWidth="1"/>
    <col min="8970" max="8971" width="4.5703125" style="203" customWidth="1"/>
    <col min="8972" max="8972" width="7.5703125" style="203" customWidth="1"/>
    <col min="8973" max="8973" width="8" style="203" customWidth="1"/>
    <col min="8974" max="8976" width="4.5703125" style="203" customWidth="1"/>
    <col min="8977" max="8977" width="7.140625" style="203" customWidth="1"/>
    <col min="8978" max="8978" width="7.42578125" style="203" customWidth="1"/>
    <col min="8979" max="8979" width="7.85546875" style="203" customWidth="1"/>
    <col min="8980" max="8980" width="4.5703125" style="203" customWidth="1"/>
    <col min="8981" max="8981" width="3.140625" style="203" customWidth="1"/>
    <col min="8982" max="8982" width="7.42578125" style="203" customWidth="1"/>
    <col min="8983" max="8983" width="8.140625" style="203" customWidth="1"/>
    <col min="8984" max="8984" width="4.5703125" style="203" customWidth="1"/>
    <col min="8985" max="8985" width="10.5703125" style="203" customWidth="1"/>
    <col min="8986" max="8986" width="2.5703125" style="203" customWidth="1"/>
    <col min="8987" max="8988" width="8.42578125" style="203" customWidth="1"/>
    <col min="8989" max="8991" width="4.5703125" style="203" customWidth="1"/>
    <col min="8992" max="8992" width="7.140625" style="203" customWidth="1"/>
    <col min="8993" max="8993" width="8.5703125" style="203" customWidth="1"/>
    <col min="8994" max="8997" width="4.5703125" style="203" customWidth="1"/>
    <col min="8998" max="8999" width="11.5703125" style="203"/>
    <col min="9000" max="9000" width="7.42578125" style="203" customWidth="1"/>
    <col min="9001" max="9001" width="6.5703125" style="203" customWidth="1"/>
    <col min="9002" max="9002" width="8.140625" style="203" customWidth="1"/>
    <col min="9003" max="9003" width="9.140625" style="203" customWidth="1"/>
    <col min="9004" max="9004" width="11.5703125" style="203"/>
    <col min="9005" max="9005" width="4.42578125" style="203" customWidth="1"/>
    <col min="9006" max="9006" width="4.85546875" style="203" customWidth="1"/>
    <col min="9007" max="9007" width="3.5703125" style="203" customWidth="1"/>
    <col min="9008" max="9008" width="4.42578125" style="203" customWidth="1"/>
    <col min="9009" max="9009" width="7.85546875" style="203" customWidth="1"/>
    <col min="9010" max="9010" width="3.42578125" style="203" customWidth="1"/>
    <col min="9011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4" width="7" style="203" customWidth="1"/>
    <col min="9225" max="9225" width="8.5703125" style="203" customWidth="1"/>
    <col min="9226" max="9227" width="4.5703125" style="203" customWidth="1"/>
    <col min="9228" max="9228" width="7.5703125" style="203" customWidth="1"/>
    <col min="9229" max="9229" width="8" style="203" customWidth="1"/>
    <col min="9230" max="9232" width="4.5703125" style="203" customWidth="1"/>
    <col min="9233" max="9233" width="7.140625" style="203" customWidth="1"/>
    <col min="9234" max="9234" width="7.42578125" style="203" customWidth="1"/>
    <col min="9235" max="9235" width="7.85546875" style="203" customWidth="1"/>
    <col min="9236" max="9236" width="4.5703125" style="203" customWidth="1"/>
    <col min="9237" max="9237" width="3.140625" style="203" customWidth="1"/>
    <col min="9238" max="9238" width="7.42578125" style="203" customWidth="1"/>
    <col min="9239" max="9239" width="8.140625" style="203" customWidth="1"/>
    <col min="9240" max="9240" width="4.5703125" style="203" customWidth="1"/>
    <col min="9241" max="9241" width="10.5703125" style="203" customWidth="1"/>
    <col min="9242" max="9242" width="2.5703125" style="203" customWidth="1"/>
    <col min="9243" max="9244" width="8.42578125" style="203" customWidth="1"/>
    <col min="9245" max="9247" width="4.5703125" style="203" customWidth="1"/>
    <col min="9248" max="9248" width="7.140625" style="203" customWidth="1"/>
    <col min="9249" max="9249" width="8.5703125" style="203" customWidth="1"/>
    <col min="9250" max="9253" width="4.5703125" style="203" customWidth="1"/>
    <col min="9254" max="9255" width="11.5703125" style="203"/>
    <col min="9256" max="9256" width="7.42578125" style="203" customWidth="1"/>
    <col min="9257" max="9257" width="6.5703125" style="203" customWidth="1"/>
    <col min="9258" max="9258" width="8.140625" style="203" customWidth="1"/>
    <col min="9259" max="9259" width="9.140625" style="203" customWidth="1"/>
    <col min="9260" max="9260" width="11.5703125" style="203"/>
    <col min="9261" max="9261" width="4.42578125" style="203" customWidth="1"/>
    <col min="9262" max="9262" width="4.85546875" style="203" customWidth="1"/>
    <col min="9263" max="9263" width="3.5703125" style="203" customWidth="1"/>
    <col min="9264" max="9264" width="4.42578125" style="203" customWidth="1"/>
    <col min="9265" max="9265" width="7.85546875" style="203" customWidth="1"/>
    <col min="9266" max="9266" width="3.42578125" style="203" customWidth="1"/>
    <col min="9267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0" width="7" style="203" customWidth="1"/>
    <col min="9481" max="9481" width="8.5703125" style="203" customWidth="1"/>
    <col min="9482" max="9483" width="4.5703125" style="203" customWidth="1"/>
    <col min="9484" max="9484" width="7.5703125" style="203" customWidth="1"/>
    <col min="9485" max="9485" width="8" style="203" customWidth="1"/>
    <col min="9486" max="9488" width="4.5703125" style="203" customWidth="1"/>
    <col min="9489" max="9489" width="7.140625" style="203" customWidth="1"/>
    <col min="9490" max="9490" width="7.42578125" style="203" customWidth="1"/>
    <col min="9491" max="9491" width="7.85546875" style="203" customWidth="1"/>
    <col min="9492" max="9492" width="4.5703125" style="203" customWidth="1"/>
    <col min="9493" max="9493" width="3.140625" style="203" customWidth="1"/>
    <col min="9494" max="9494" width="7.42578125" style="203" customWidth="1"/>
    <col min="9495" max="9495" width="8.140625" style="203" customWidth="1"/>
    <col min="9496" max="9496" width="4.5703125" style="203" customWidth="1"/>
    <col min="9497" max="9497" width="10.5703125" style="203" customWidth="1"/>
    <col min="9498" max="9498" width="2.5703125" style="203" customWidth="1"/>
    <col min="9499" max="9500" width="8.42578125" style="203" customWidth="1"/>
    <col min="9501" max="9503" width="4.5703125" style="203" customWidth="1"/>
    <col min="9504" max="9504" width="7.140625" style="203" customWidth="1"/>
    <col min="9505" max="9505" width="8.5703125" style="203" customWidth="1"/>
    <col min="9506" max="9509" width="4.5703125" style="203" customWidth="1"/>
    <col min="9510" max="9511" width="11.5703125" style="203"/>
    <col min="9512" max="9512" width="7.42578125" style="203" customWidth="1"/>
    <col min="9513" max="9513" width="6.5703125" style="203" customWidth="1"/>
    <col min="9514" max="9514" width="8.140625" style="203" customWidth="1"/>
    <col min="9515" max="9515" width="9.140625" style="203" customWidth="1"/>
    <col min="9516" max="9516" width="11.5703125" style="203"/>
    <col min="9517" max="9517" width="4.42578125" style="203" customWidth="1"/>
    <col min="9518" max="9518" width="4.85546875" style="203" customWidth="1"/>
    <col min="9519" max="9519" width="3.5703125" style="203" customWidth="1"/>
    <col min="9520" max="9520" width="4.42578125" style="203" customWidth="1"/>
    <col min="9521" max="9521" width="7.85546875" style="203" customWidth="1"/>
    <col min="9522" max="9522" width="3.42578125" style="203" customWidth="1"/>
    <col min="9523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6" width="7" style="203" customWidth="1"/>
    <col min="9737" max="9737" width="8.5703125" style="203" customWidth="1"/>
    <col min="9738" max="9739" width="4.5703125" style="203" customWidth="1"/>
    <col min="9740" max="9740" width="7.5703125" style="203" customWidth="1"/>
    <col min="9741" max="9741" width="8" style="203" customWidth="1"/>
    <col min="9742" max="9744" width="4.5703125" style="203" customWidth="1"/>
    <col min="9745" max="9745" width="7.140625" style="203" customWidth="1"/>
    <col min="9746" max="9746" width="7.42578125" style="203" customWidth="1"/>
    <col min="9747" max="9747" width="7.85546875" style="203" customWidth="1"/>
    <col min="9748" max="9748" width="4.5703125" style="203" customWidth="1"/>
    <col min="9749" max="9749" width="3.140625" style="203" customWidth="1"/>
    <col min="9750" max="9750" width="7.42578125" style="203" customWidth="1"/>
    <col min="9751" max="9751" width="8.140625" style="203" customWidth="1"/>
    <col min="9752" max="9752" width="4.5703125" style="203" customWidth="1"/>
    <col min="9753" max="9753" width="10.5703125" style="203" customWidth="1"/>
    <col min="9754" max="9754" width="2.5703125" style="203" customWidth="1"/>
    <col min="9755" max="9756" width="8.42578125" style="203" customWidth="1"/>
    <col min="9757" max="9759" width="4.5703125" style="203" customWidth="1"/>
    <col min="9760" max="9760" width="7.140625" style="203" customWidth="1"/>
    <col min="9761" max="9761" width="8.5703125" style="203" customWidth="1"/>
    <col min="9762" max="9765" width="4.5703125" style="203" customWidth="1"/>
    <col min="9766" max="9767" width="11.5703125" style="203"/>
    <col min="9768" max="9768" width="7.42578125" style="203" customWidth="1"/>
    <col min="9769" max="9769" width="6.5703125" style="203" customWidth="1"/>
    <col min="9770" max="9770" width="8.140625" style="203" customWidth="1"/>
    <col min="9771" max="9771" width="9.140625" style="203" customWidth="1"/>
    <col min="9772" max="9772" width="11.5703125" style="203"/>
    <col min="9773" max="9773" width="4.42578125" style="203" customWidth="1"/>
    <col min="9774" max="9774" width="4.85546875" style="203" customWidth="1"/>
    <col min="9775" max="9775" width="3.5703125" style="203" customWidth="1"/>
    <col min="9776" max="9776" width="4.42578125" style="203" customWidth="1"/>
    <col min="9777" max="9777" width="7.85546875" style="203" customWidth="1"/>
    <col min="9778" max="9778" width="3.42578125" style="203" customWidth="1"/>
    <col min="9779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2" width="7" style="203" customWidth="1"/>
    <col min="9993" max="9993" width="8.5703125" style="203" customWidth="1"/>
    <col min="9994" max="9995" width="4.5703125" style="203" customWidth="1"/>
    <col min="9996" max="9996" width="7.5703125" style="203" customWidth="1"/>
    <col min="9997" max="9997" width="8" style="203" customWidth="1"/>
    <col min="9998" max="10000" width="4.5703125" style="203" customWidth="1"/>
    <col min="10001" max="10001" width="7.140625" style="203" customWidth="1"/>
    <col min="10002" max="10002" width="7.42578125" style="203" customWidth="1"/>
    <col min="10003" max="10003" width="7.85546875" style="203" customWidth="1"/>
    <col min="10004" max="10004" width="4.5703125" style="203" customWidth="1"/>
    <col min="10005" max="10005" width="3.140625" style="203" customWidth="1"/>
    <col min="10006" max="10006" width="7.42578125" style="203" customWidth="1"/>
    <col min="10007" max="10007" width="8.140625" style="203" customWidth="1"/>
    <col min="10008" max="10008" width="4.5703125" style="203" customWidth="1"/>
    <col min="10009" max="10009" width="10.5703125" style="203" customWidth="1"/>
    <col min="10010" max="10010" width="2.5703125" style="203" customWidth="1"/>
    <col min="10011" max="10012" width="8.42578125" style="203" customWidth="1"/>
    <col min="10013" max="10015" width="4.5703125" style="203" customWidth="1"/>
    <col min="10016" max="10016" width="7.140625" style="203" customWidth="1"/>
    <col min="10017" max="10017" width="8.5703125" style="203" customWidth="1"/>
    <col min="10018" max="10021" width="4.5703125" style="203" customWidth="1"/>
    <col min="10022" max="10023" width="11.5703125" style="203"/>
    <col min="10024" max="10024" width="7.42578125" style="203" customWidth="1"/>
    <col min="10025" max="10025" width="6.5703125" style="203" customWidth="1"/>
    <col min="10026" max="10026" width="8.140625" style="203" customWidth="1"/>
    <col min="10027" max="10027" width="9.140625" style="203" customWidth="1"/>
    <col min="10028" max="10028" width="11.5703125" style="203"/>
    <col min="10029" max="10029" width="4.42578125" style="203" customWidth="1"/>
    <col min="10030" max="10030" width="4.85546875" style="203" customWidth="1"/>
    <col min="10031" max="10031" width="3.5703125" style="203" customWidth="1"/>
    <col min="10032" max="10032" width="4.42578125" style="203" customWidth="1"/>
    <col min="10033" max="10033" width="7.85546875" style="203" customWidth="1"/>
    <col min="10034" max="10034" width="3.42578125" style="203" customWidth="1"/>
    <col min="10035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8" width="7" style="203" customWidth="1"/>
    <col min="10249" max="10249" width="8.5703125" style="203" customWidth="1"/>
    <col min="10250" max="10251" width="4.5703125" style="203" customWidth="1"/>
    <col min="10252" max="10252" width="7.5703125" style="203" customWidth="1"/>
    <col min="10253" max="10253" width="8" style="203" customWidth="1"/>
    <col min="10254" max="10256" width="4.5703125" style="203" customWidth="1"/>
    <col min="10257" max="10257" width="7.140625" style="203" customWidth="1"/>
    <col min="10258" max="10258" width="7.42578125" style="203" customWidth="1"/>
    <col min="10259" max="10259" width="7.85546875" style="203" customWidth="1"/>
    <col min="10260" max="10260" width="4.5703125" style="203" customWidth="1"/>
    <col min="10261" max="10261" width="3.140625" style="203" customWidth="1"/>
    <col min="10262" max="10262" width="7.42578125" style="203" customWidth="1"/>
    <col min="10263" max="10263" width="8.140625" style="203" customWidth="1"/>
    <col min="10264" max="10264" width="4.5703125" style="203" customWidth="1"/>
    <col min="10265" max="10265" width="10.5703125" style="203" customWidth="1"/>
    <col min="10266" max="10266" width="2.5703125" style="203" customWidth="1"/>
    <col min="10267" max="10268" width="8.42578125" style="203" customWidth="1"/>
    <col min="10269" max="10271" width="4.5703125" style="203" customWidth="1"/>
    <col min="10272" max="10272" width="7.140625" style="203" customWidth="1"/>
    <col min="10273" max="10273" width="8.5703125" style="203" customWidth="1"/>
    <col min="10274" max="10277" width="4.5703125" style="203" customWidth="1"/>
    <col min="10278" max="10279" width="11.5703125" style="203"/>
    <col min="10280" max="10280" width="7.42578125" style="203" customWidth="1"/>
    <col min="10281" max="10281" width="6.5703125" style="203" customWidth="1"/>
    <col min="10282" max="10282" width="8.140625" style="203" customWidth="1"/>
    <col min="10283" max="10283" width="9.140625" style="203" customWidth="1"/>
    <col min="10284" max="10284" width="11.5703125" style="203"/>
    <col min="10285" max="10285" width="4.42578125" style="203" customWidth="1"/>
    <col min="10286" max="10286" width="4.85546875" style="203" customWidth="1"/>
    <col min="10287" max="10287" width="3.5703125" style="203" customWidth="1"/>
    <col min="10288" max="10288" width="4.42578125" style="203" customWidth="1"/>
    <col min="10289" max="10289" width="7.85546875" style="203" customWidth="1"/>
    <col min="10290" max="10290" width="3.42578125" style="203" customWidth="1"/>
    <col min="10291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4" width="7" style="203" customWidth="1"/>
    <col min="10505" max="10505" width="8.5703125" style="203" customWidth="1"/>
    <col min="10506" max="10507" width="4.5703125" style="203" customWidth="1"/>
    <col min="10508" max="10508" width="7.5703125" style="203" customWidth="1"/>
    <col min="10509" max="10509" width="8" style="203" customWidth="1"/>
    <col min="10510" max="10512" width="4.5703125" style="203" customWidth="1"/>
    <col min="10513" max="10513" width="7.140625" style="203" customWidth="1"/>
    <col min="10514" max="10514" width="7.42578125" style="203" customWidth="1"/>
    <col min="10515" max="10515" width="7.85546875" style="203" customWidth="1"/>
    <col min="10516" max="10516" width="4.5703125" style="203" customWidth="1"/>
    <col min="10517" max="10517" width="3.140625" style="203" customWidth="1"/>
    <col min="10518" max="10518" width="7.42578125" style="203" customWidth="1"/>
    <col min="10519" max="10519" width="8.140625" style="203" customWidth="1"/>
    <col min="10520" max="10520" width="4.5703125" style="203" customWidth="1"/>
    <col min="10521" max="10521" width="10.5703125" style="203" customWidth="1"/>
    <col min="10522" max="10522" width="2.5703125" style="203" customWidth="1"/>
    <col min="10523" max="10524" width="8.42578125" style="203" customWidth="1"/>
    <col min="10525" max="10527" width="4.5703125" style="203" customWidth="1"/>
    <col min="10528" max="10528" width="7.140625" style="203" customWidth="1"/>
    <col min="10529" max="10529" width="8.5703125" style="203" customWidth="1"/>
    <col min="10530" max="10533" width="4.5703125" style="203" customWidth="1"/>
    <col min="10534" max="10535" width="11.5703125" style="203"/>
    <col min="10536" max="10536" width="7.42578125" style="203" customWidth="1"/>
    <col min="10537" max="10537" width="6.5703125" style="203" customWidth="1"/>
    <col min="10538" max="10538" width="8.140625" style="203" customWidth="1"/>
    <col min="10539" max="10539" width="9.140625" style="203" customWidth="1"/>
    <col min="10540" max="10540" width="11.5703125" style="203"/>
    <col min="10541" max="10541" width="4.42578125" style="203" customWidth="1"/>
    <col min="10542" max="10542" width="4.85546875" style="203" customWidth="1"/>
    <col min="10543" max="10543" width="3.5703125" style="203" customWidth="1"/>
    <col min="10544" max="10544" width="4.42578125" style="203" customWidth="1"/>
    <col min="10545" max="10545" width="7.85546875" style="203" customWidth="1"/>
    <col min="10546" max="10546" width="3.42578125" style="203" customWidth="1"/>
    <col min="10547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0" width="7" style="203" customWidth="1"/>
    <col min="10761" max="10761" width="8.5703125" style="203" customWidth="1"/>
    <col min="10762" max="10763" width="4.5703125" style="203" customWidth="1"/>
    <col min="10764" max="10764" width="7.5703125" style="203" customWidth="1"/>
    <col min="10765" max="10765" width="8" style="203" customWidth="1"/>
    <col min="10766" max="10768" width="4.5703125" style="203" customWidth="1"/>
    <col min="10769" max="10769" width="7.140625" style="203" customWidth="1"/>
    <col min="10770" max="10770" width="7.42578125" style="203" customWidth="1"/>
    <col min="10771" max="10771" width="7.85546875" style="203" customWidth="1"/>
    <col min="10772" max="10772" width="4.5703125" style="203" customWidth="1"/>
    <col min="10773" max="10773" width="3.140625" style="203" customWidth="1"/>
    <col min="10774" max="10774" width="7.42578125" style="203" customWidth="1"/>
    <col min="10775" max="10775" width="8.140625" style="203" customWidth="1"/>
    <col min="10776" max="10776" width="4.5703125" style="203" customWidth="1"/>
    <col min="10777" max="10777" width="10.5703125" style="203" customWidth="1"/>
    <col min="10778" max="10778" width="2.5703125" style="203" customWidth="1"/>
    <col min="10779" max="10780" width="8.42578125" style="203" customWidth="1"/>
    <col min="10781" max="10783" width="4.5703125" style="203" customWidth="1"/>
    <col min="10784" max="10784" width="7.140625" style="203" customWidth="1"/>
    <col min="10785" max="10785" width="8.5703125" style="203" customWidth="1"/>
    <col min="10786" max="10789" width="4.5703125" style="203" customWidth="1"/>
    <col min="10790" max="10791" width="11.5703125" style="203"/>
    <col min="10792" max="10792" width="7.42578125" style="203" customWidth="1"/>
    <col min="10793" max="10793" width="6.5703125" style="203" customWidth="1"/>
    <col min="10794" max="10794" width="8.140625" style="203" customWidth="1"/>
    <col min="10795" max="10795" width="9.140625" style="203" customWidth="1"/>
    <col min="10796" max="10796" width="11.5703125" style="203"/>
    <col min="10797" max="10797" width="4.42578125" style="203" customWidth="1"/>
    <col min="10798" max="10798" width="4.85546875" style="203" customWidth="1"/>
    <col min="10799" max="10799" width="3.5703125" style="203" customWidth="1"/>
    <col min="10800" max="10800" width="4.42578125" style="203" customWidth="1"/>
    <col min="10801" max="10801" width="7.85546875" style="203" customWidth="1"/>
    <col min="10802" max="10802" width="3.42578125" style="203" customWidth="1"/>
    <col min="10803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6" width="7" style="203" customWidth="1"/>
    <col min="11017" max="11017" width="8.5703125" style="203" customWidth="1"/>
    <col min="11018" max="11019" width="4.5703125" style="203" customWidth="1"/>
    <col min="11020" max="11020" width="7.5703125" style="203" customWidth="1"/>
    <col min="11021" max="11021" width="8" style="203" customWidth="1"/>
    <col min="11022" max="11024" width="4.5703125" style="203" customWidth="1"/>
    <col min="11025" max="11025" width="7.140625" style="203" customWidth="1"/>
    <col min="11026" max="11026" width="7.42578125" style="203" customWidth="1"/>
    <col min="11027" max="11027" width="7.85546875" style="203" customWidth="1"/>
    <col min="11028" max="11028" width="4.5703125" style="203" customWidth="1"/>
    <col min="11029" max="11029" width="3.140625" style="203" customWidth="1"/>
    <col min="11030" max="11030" width="7.42578125" style="203" customWidth="1"/>
    <col min="11031" max="11031" width="8.140625" style="203" customWidth="1"/>
    <col min="11032" max="11032" width="4.5703125" style="203" customWidth="1"/>
    <col min="11033" max="11033" width="10.5703125" style="203" customWidth="1"/>
    <col min="11034" max="11034" width="2.5703125" style="203" customWidth="1"/>
    <col min="11035" max="11036" width="8.42578125" style="203" customWidth="1"/>
    <col min="11037" max="11039" width="4.5703125" style="203" customWidth="1"/>
    <col min="11040" max="11040" width="7.140625" style="203" customWidth="1"/>
    <col min="11041" max="11041" width="8.5703125" style="203" customWidth="1"/>
    <col min="11042" max="11045" width="4.5703125" style="203" customWidth="1"/>
    <col min="11046" max="11047" width="11.5703125" style="203"/>
    <col min="11048" max="11048" width="7.42578125" style="203" customWidth="1"/>
    <col min="11049" max="11049" width="6.5703125" style="203" customWidth="1"/>
    <col min="11050" max="11050" width="8.140625" style="203" customWidth="1"/>
    <col min="11051" max="11051" width="9.140625" style="203" customWidth="1"/>
    <col min="11052" max="11052" width="11.5703125" style="203"/>
    <col min="11053" max="11053" width="4.42578125" style="203" customWidth="1"/>
    <col min="11054" max="11054" width="4.85546875" style="203" customWidth="1"/>
    <col min="11055" max="11055" width="3.5703125" style="203" customWidth="1"/>
    <col min="11056" max="11056" width="4.42578125" style="203" customWidth="1"/>
    <col min="11057" max="11057" width="7.85546875" style="203" customWidth="1"/>
    <col min="11058" max="11058" width="3.42578125" style="203" customWidth="1"/>
    <col min="11059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2" width="7" style="203" customWidth="1"/>
    <col min="11273" max="11273" width="8.5703125" style="203" customWidth="1"/>
    <col min="11274" max="11275" width="4.5703125" style="203" customWidth="1"/>
    <col min="11276" max="11276" width="7.5703125" style="203" customWidth="1"/>
    <col min="11277" max="11277" width="8" style="203" customWidth="1"/>
    <col min="11278" max="11280" width="4.5703125" style="203" customWidth="1"/>
    <col min="11281" max="11281" width="7.140625" style="203" customWidth="1"/>
    <col min="11282" max="11282" width="7.42578125" style="203" customWidth="1"/>
    <col min="11283" max="11283" width="7.85546875" style="203" customWidth="1"/>
    <col min="11284" max="11284" width="4.5703125" style="203" customWidth="1"/>
    <col min="11285" max="11285" width="3.140625" style="203" customWidth="1"/>
    <col min="11286" max="11286" width="7.42578125" style="203" customWidth="1"/>
    <col min="11287" max="11287" width="8.140625" style="203" customWidth="1"/>
    <col min="11288" max="11288" width="4.5703125" style="203" customWidth="1"/>
    <col min="11289" max="11289" width="10.5703125" style="203" customWidth="1"/>
    <col min="11290" max="11290" width="2.5703125" style="203" customWidth="1"/>
    <col min="11291" max="11292" width="8.42578125" style="203" customWidth="1"/>
    <col min="11293" max="11295" width="4.5703125" style="203" customWidth="1"/>
    <col min="11296" max="11296" width="7.140625" style="203" customWidth="1"/>
    <col min="11297" max="11297" width="8.5703125" style="203" customWidth="1"/>
    <col min="11298" max="11301" width="4.5703125" style="203" customWidth="1"/>
    <col min="11302" max="11303" width="11.5703125" style="203"/>
    <col min="11304" max="11304" width="7.42578125" style="203" customWidth="1"/>
    <col min="11305" max="11305" width="6.5703125" style="203" customWidth="1"/>
    <col min="11306" max="11306" width="8.140625" style="203" customWidth="1"/>
    <col min="11307" max="11307" width="9.140625" style="203" customWidth="1"/>
    <col min="11308" max="11308" width="11.5703125" style="203"/>
    <col min="11309" max="11309" width="4.42578125" style="203" customWidth="1"/>
    <col min="11310" max="11310" width="4.85546875" style="203" customWidth="1"/>
    <col min="11311" max="11311" width="3.5703125" style="203" customWidth="1"/>
    <col min="11312" max="11312" width="4.42578125" style="203" customWidth="1"/>
    <col min="11313" max="11313" width="7.85546875" style="203" customWidth="1"/>
    <col min="11314" max="11314" width="3.42578125" style="203" customWidth="1"/>
    <col min="11315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8" width="7" style="203" customWidth="1"/>
    <col min="11529" max="11529" width="8.5703125" style="203" customWidth="1"/>
    <col min="11530" max="11531" width="4.5703125" style="203" customWidth="1"/>
    <col min="11532" max="11532" width="7.5703125" style="203" customWidth="1"/>
    <col min="11533" max="11533" width="8" style="203" customWidth="1"/>
    <col min="11534" max="11536" width="4.5703125" style="203" customWidth="1"/>
    <col min="11537" max="11537" width="7.140625" style="203" customWidth="1"/>
    <col min="11538" max="11538" width="7.42578125" style="203" customWidth="1"/>
    <col min="11539" max="11539" width="7.85546875" style="203" customWidth="1"/>
    <col min="11540" max="11540" width="4.5703125" style="203" customWidth="1"/>
    <col min="11541" max="11541" width="3.140625" style="203" customWidth="1"/>
    <col min="11542" max="11542" width="7.42578125" style="203" customWidth="1"/>
    <col min="11543" max="11543" width="8.140625" style="203" customWidth="1"/>
    <col min="11544" max="11544" width="4.5703125" style="203" customWidth="1"/>
    <col min="11545" max="11545" width="10.5703125" style="203" customWidth="1"/>
    <col min="11546" max="11546" width="2.5703125" style="203" customWidth="1"/>
    <col min="11547" max="11548" width="8.42578125" style="203" customWidth="1"/>
    <col min="11549" max="11551" width="4.5703125" style="203" customWidth="1"/>
    <col min="11552" max="11552" width="7.140625" style="203" customWidth="1"/>
    <col min="11553" max="11553" width="8.5703125" style="203" customWidth="1"/>
    <col min="11554" max="11557" width="4.5703125" style="203" customWidth="1"/>
    <col min="11558" max="11559" width="11.5703125" style="203"/>
    <col min="11560" max="11560" width="7.42578125" style="203" customWidth="1"/>
    <col min="11561" max="11561" width="6.5703125" style="203" customWidth="1"/>
    <col min="11562" max="11562" width="8.140625" style="203" customWidth="1"/>
    <col min="11563" max="11563" width="9.140625" style="203" customWidth="1"/>
    <col min="11564" max="11564" width="11.5703125" style="203"/>
    <col min="11565" max="11565" width="4.42578125" style="203" customWidth="1"/>
    <col min="11566" max="11566" width="4.85546875" style="203" customWidth="1"/>
    <col min="11567" max="11567" width="3.5703125" style="203" customWidth="1"/>
    <col min="11568" max="11568" width="4.42578125" style="203" customWidth="1"/>
    <col min="11569" max="11569" width="7.85546875" style="203" customWidth="1"/>
    <col min="11570" max="11570" width="3.42578125" style="203" customWidth="1"/>
    <col min="11571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4" width="7" style="203" customWidth="1"/>
    <col min="11785" max="11785" width="8.5703125" style="203" customWidth="1"/>
    <col min="11786" max="11787" width="4.5703125" style="203" customWidth="1"/>
    <col min="11788" max="11788" width="7.5703125" style="203" customWidth="1"/>
    <col min="11789" max="11789" width="8" style="203" customWidth="1"/>
    <col min="11790" max="11792" width="4.5703125" style="203" customWidth="1"/>
    <col min="11793" max="11793" width="7.140625" style="203" customWidth="1"/>
    <col min="11794" max="11794" width="7.42578125" style="203" customWidth="1"/>
    <col min="11795" max="11795" width="7.85546875" style="203" customWidth="1"/>
    <col min="11796" max="11796" width="4.5703125" style="203" customWidth="1"/>
    <col min="11797" max="11797" width="3.140625" style="203" customWidth="1"/>
    <col min="11798" max="11798" width="7.42578125" style="203" customWidth="1"/>
    <col min="11799" max="11799" width="8.140625" style="203" customWidth="1"/>
    <col min="11800" max="11800" width="4.5703125" style="203" customWidth="1"/>
    <col min="11801" max="11801" width="10.5703125" style="203" customWidth="1"/>
    <col min="11802" max="11802" width="2.5703125" style="203" customWidth="1"/>
    <col min="11803" max="11804" width="8.42578125" style="203" customWidth="1"/>
    <col min="11805" max="11807" width="4.5703125" style="203" customWidth="1"/>
    <col min="11808" max="11808" width="7.140625" style="203" customWidth="1"/>
    <col min="11809" max="11809" width="8.5703125" style="203" customWidth="1"/>
    <col min="11810" max="11813" width="4.5703125" style="203" customWidth="1"/>
    <col min="11814" max="11815" width="11.5703125" style="203"/>
    <col min="11816" max="11816" width="7.42578125" style="203" customWidth="1"/>
    <col min="11817" max="11817" width="6.5703125" style="203" customWidth="1"/>
    <col min="11818" max="11818" width="8.140625" style="203" customWidth="1"/>
    <col min="11819" max="11819" width="9.140625" style="203" customWidth="1"/>
    <col min="11820" max="11820" width="11.5703125" style="203"/>
    <col min="11821" max="11821" width="4.42578125" style="203" customWidth="1"/>
    <col min="11822" max="11822" width="4.85546875" style="203" customWidth="1"/>
    <col min="11823" max="11823" width="3.5703125" style="203" customWidth="1"/>
    <col min="11824" max="11824" width="4.42578125" style="203" customWidth="1"/>
    <col min="11825" max="11825" width="7.85546875" style="203" customWidth="1"/>
    <col min="11826" max="11826" width="3.42578125" style="203" customWidth="1"/>
    <col min="11827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0" width="7" style="203" customWidth="1"/>
    <col min="12041" max="12041" width="8.5703125" style="203" customWidth="1"/>
    <col min="12042" max="12043" width="4.5703125" style="203" customWidth="1"/>
    <col min="12044" max="12044" width="7.5703125" style="203" customWidth="1"/>
    <col min="12045" max="12045" width="8" style="203" customWidth="1"/>
    <col min="12046" max="12048" width="4.5703125" style="203" customWidth="1"/>
    <col min="12049" max="12049" width="7.140625" style="203" customWidth="1"/>
    <col min="12050" max="12050" width="7.42578125" style="203" customWidth="1"/>
    <col min="12051" max="12051" width="7.85546875" style="203" customWidth="1"/>
    <col min="12052" max="12052" width="4.5703125" style="203" customWidth="1"/>
    <col min="12053" max="12053" width="3.140625" style="203" customWidth="1"/>
    <col min="12054" max="12054" width="7.42578125" style="203" customWidth="1"/>
    <col min="12055" max="12055" width="8.140625" style="203" customWidth="1"/>
    <col min="12056" max="12056" width="4.5703125" style="203" customWidth="1"/>
    <col min="12057" max="12057" width="10.5703125" style="203" customWidth="1"/>
    <col min="12058" max="12058" width="2.5703125" style="203" customWidth="1"/>
    <col min="12059" max="12060" width="8.42578125" style="203" customWidth="1"/>
    <col min="12061" max="12063" width="4.5703125" style="203" customWidth="1"/>
    <col min="12064" max="12064" width="7.140625" style="203" customWidth="1"/>
    <col min="12065" max="12065" width="8.5703125" style="203" customWidth="1"/>
    <col min="12066" max="12069" width="4.5703125" style="203" customWidth="1"/>
    <col min="12070" max="12071" width="11.5703125" style="203"/>
    <col min="12072" max="12072" width="7.42578125" style="203" customWidth="1"/>
    <col min="12073" max="12073" width="6.5703125" style="203" customWidth="1"/>
    <col min="12074" max="12074" width="8.140625" style="203" customWidth="1"/>
    <col min="12075" max="12075" width="9.140625" style="203" customWidth="1"/>
    <col min="12076" max="12076" width="11.5703125" style="203"/>
    <col min="12077" max="12077" width="4.42578125" style="203" customWidth="1"/>
    <col min="12078" max="12078" width="4.85546875" style="203" customWidth="1"/>
    <col min="12079" max="12079" width="3.5703125" style="203" customWidth="1"/>
    <col min="12080" max="12080" width="4.42578125" style="203" customWidth="1"/>
    <col min="12081" max="12081" width="7.85546875" style="203" customWidth="1"/>
    <col min="12082" max="12082" width="3.42578125" style="203" customWidth="1"/>
    <col min="12083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6" width="7" style="203" customWidth="1"/>
    <col min="12297" max="12297" width="8.5703125" style="203" customWidth="1"/>
    <col min="12298" max="12299" width="4.5703125" style="203" customWidth="1"/>
    <col min="12300" max="12300" width="7.5703125" style="203" customWidth="1"/>
    <col min="12301" max="12301" width="8" style="203" customWidth="1"/>
    <col min="12302" max="12304" width="4.5703125" style="203" customWidth="1"/>
    <col min="12305" max="12305" width="7.140625" style="203" customWidth="1"/>
    <col min="12306" max="12306" width="7.42578125" style="203" customWidth="1"/>
    <col min="12307" max="12307" width="7.85546875" style="203" customWidth="1"/>
    <col min="12308" max="12308" width="4.5703125" style="203" customWidth="1"/>
    <col min="12309" max="12309" width="3.140625" style="203" customWidth="1"/>
    <col min="12310" max="12310" width="7.42578125" style="203" customWidth="1"/>
    <col min="12311" max="12311" width="8.140625" style="203" customWidth="1"/>
    <col min="12312" max="12312" width="4.5703125" style="203" customWidth="1"/>
    <col min="12313" max="12313" width="10.5703125" style="203" customWidth="1"/>
    <col min="12314" max="12314" width="2.5703125" style="203" customWidth="1"/>
    <col min="12315" max="12316" width="8.42578125" style="203" customWidth="1"/>
    <col min="12317" max="12319" width="4.5703125" style="203" customWidth="1"/>
    <col min="12320" max="12320" width="7.140625" style="203" customWidth="1"/>
    <col min="12321" max="12321" width="8.5703125" style="203" customWidth="1"/>
    <col min="12322" max="12325" width="4.5703125" style="203" customWidth="1"/>
    <col min="12326" max="12327" width="11.5703125" style="203"/>
    <col min="12328" max="12328" width="7.42578125" style="203" customWidth="1"/>
    <col min="12329" max="12329" width="6.5703125" style="203" customWidth="1"/>
    <col min="12330" max="12330" width="8.140625" style="203" customWidth="1"/>
    <col min="12331" max="12331" width="9.140625" style="203" customWidth="1"/>
    <col min="12332" max="12332" width="11.5703125" style="203"/>
    <col min="12333" max="12333" width="4.42578125" style="203" customWidth="1"/>
    <col min="12334" max="12334" width="4.85546875" style="203" customWidth="1"/>
    <col min="12335" max="12335" width="3.5703125" style="203" customWidth="1"/>
    <col min="12336" max="12336" width="4.42578125" style="203" customWidth="1"/>
    <col min="12337" max="12337" width="7.85546875" style="203" customWidth="1"/>
    <col min="12338" max="12338" width="3.42578125" style="203" customWidth="1"/>
    <col min="12339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2" width="7" style="203" customWidth="1"/>
    <col min="12553" max="12553" width="8.5703125" style="203" customWidth="1"/>
    <col min="12554" max="12555" width="4.5703125" style="203" customWidth="1"/>
    <col min="12556" max="12556" width="7.5703125" style="203" customWidth="1"/>
    <col min="12557" max="12557" width="8" style="203" customWidth="1"/>
    <col min="12558" max="12560" width="4.5703125" style="203" customWidth="1"/>
    <col min="12561" max="12561" width="7.140625" style="203" customWidth="1"/>
    <col min="12562" max="12562" width="7.42578125" style="203" customWidth="1"/>
    <col min="12563" max="12563" width="7.85546875" style="203" customWidth="1"/>
    <col min="12564" max="12564" width="4.5703125" style="203" customWidth="1"/>
    <col min="12565" max="12565" width="3.140625" style="203" customWidth="1"/>
    <col min="12566" max="12566" width="7.42578125" style="203" customWidth="1"/>
    <col min="12567" max="12567" width="8.140625" style="203" customWidth="1"/>
    <col min="12568" max="12568" width="4.5703125" style="203" customWidth="1"/>
    <col min="12569" max="12569" width="10.5703125" style="203" customWidth="1"/>
    <col min="12570" max="12570" width="2.5703125" style="203" customWidth="1"/>
    <col min="12571" max="12572" width="8.42578125" style="203" customWidth="1"/>
    <col min="12573" max="12575" width="4.5703125" style="203" customWidth="1"/>
    <col min="12576" max="12576" width="7.140625" style="203" customWidth="1"/>
    <col min="12577" max="12577" width="8.5703125" style="203" customWidth="1"/>
    <col min="12578" max="12581" width="4.5703125" style="203" customWidth="1"/>
    <col min="12582" max="12583" width="11.5703125" style="203"/>
    <col min="12584" max="12584" width="7.42578125" style="203" customWidth="1"/>
    <col min="12585" max="12585" width="6.5703125" style="203" customWidth="1"/>
    <col min="12586" max="12586" width="8.140625" style="203" customWidth="1"/>
    <col min="12587" max="12587" width="9.140625" style="203" customWidth="1"/>
    <col min="12588" max="12588" width="11.5703125" style="203"/>
    <col min="12589" max="12589" width="4.42578125" style="203" customWidth="1"/>
    <col min="12590" max="12590" width="4.85546875" style="203" customWidth="1"/>
    <col min="12591" max="12591" width="3.5703125" style="203" customWidth="1"/>
    <col min="12592" max="12592" width="4.42578125" style="203" customWidth="1"/>
    <col min="12593" max="12593" width="7.85546875" style="203" customWidth="1"/>
    <col min="12594" max="12594" width="3.42578125" style="203" customWidth="1"/>
    <col min="12595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8" width="7" style="203" customWidth="1"/>
    <col min="12809" max="12809" width="8.5703125" style="203" customWidth="1"/>
    <col min="12810" max="12811" width="4.5703125" style="203" customWidth="1"/>
    <col min="12812" max="12812" width="7.5703125" style="203" customWidth="1"/>
    <col min="12813" max="12813" width="8" style="203" customWidth="1"/>
    <col min="12814" max="12816" width="4.5703125" style="203" customWidth="1"/>
    <col min="12817" max="12817" width="7.140625" style="203" customWidth="1"/>
    <col min="12818" max="12818" width="7.42578125" style="203" customWidth="1"/>
    <col min="12819" max="12819" width="7.85546875" style="203" customWidth="1"/>
    <col min="12820" max="12820" width="4.5703125" style="203" customWidth="1"/>
    <col min="12821" max="12821" width="3.140625" style="203" customWidth="1"/>
    <col min="12822" max="12822" width="7.42578125" style="203" customWidth="1"/>
    <col min="12823" max="12823" width="8.140625" style="203" customWidth="1"/>
    <col min="12824" max="12824" width="4.5703125" style="203" customWidth="1"/>
    <col min="12825" max="12825" width="10.5703125" style="203" customWidth="1"/>
    <col min="12826" max="12826" width="2.5703125" style="203" customWidth="1"/>
    <col min="12827" max="12828" width="8.42578125" style="203" customWidth="1"/>
    <col min="12829" max="12831" width="4.5703125" style="203" customWidth="1"/>
    <col min="12832" max="12832" width="7.140625" style="203" customWidth="1"/>
    <col min="12833" max="12833" width="8.5703125" style="203" customWidth="1"/>
    <col min="12834" max="12837" width="4.5703125" style="203" customWidth="1"/>
    <col min="12838" max="12839" width="11.5703125" style="203"/>
    <col min="12840" max="12840" width="7.42578125" style="203" customWidth="1"/>
    <col min="12841" max="12841" width="6.5703125" style="203" customWidth="1"/>
    <col min="12842" max="12842" width="8.140625" style="203" customWidth="1"/>
    <col min="12843" max="12843" width="9.140625" style="203" customWidth="1"/>
    <col min="12844" max="12844" width="11.5703125" style="203"/>
    <col min="12845" max="12845" width="4.42578125" style="203" customWidth="1"/>
    <col min="12846" max="12846" width="4.85546875" style="203" customWidth="1"/>
    <col min="12847" max="12847" width="3.5703125" style="203" customWidth="1"/>
    <col min="12848" max="12848" width="4.42578125" style="203" customWidth="1"/>
    <col min="12849" max="12849" width="7.85546875" style="203" customWidth="1"/>
    <col min="12850" max="12850" width="3.42578125" style="203" customWidth="1"/>
    <col min="12851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4" width="7" style="203" customWidth="1"/>
    <col min="13065" max="13065" width="8.5703125" style="203" customWidth="1"/>
    <col min="13066" max="13067" width="4.5703125" style="203" customWidth="1"/>
    <col min="13068" max="13068" width="7.5703125" style="203" customWidth="1"/>
    <col min="13069" max="13069" width="8" style="203" customWidth="1"/>
    <col min="13070" max="13072" width="4.5703125" style="203" customWidth="1"/>
    <col min="13073" max="13073" width="7.140625" style="203" customWidth="1"/>
    <col min="13074" max="13074" width="7.42578125" style="203" customWidth="1"/>
    <col min="13075" max="13075" width="7.85546875" style="203" customWidth="1"/>
    <col min="13076" max="13076" width="4.5703125" style="203" customWidth="1"/>
    <col min="13077" max="13077" width="3.140625" style="203" customWidth="1"/>
    <col min="13078" max="13078" width="7.42578125" style="203" customWidth="1"/>
    <col min="13079" max="13079" width="8.140625" style="203" customWidth="1"/>
    <col min="13080" max="13080" width="4.5703125" style="203" customWidth="1"/>
    <col min="13081" max="13081" width="10.5703125" style="203" customWidth="1"/>
    <col min="13082" max="13082" width="2.5703125" style="203" customWidth="1"/>
    <col min="13083" max="13084" width="8.42578125" style="203" customWidth="1"/>
    <col min="13085" max="13087" width="4.5703125" style="203" customWidth="1"/>
    <col min="13088" max="13088" width="7.140625" style="203" customWidth="1"/>
    <col min="13089" max="13089" width="8.5703125" style="203" customWidth="1"/>
    <col min="13090" max="13093" width="4.5703125" style="203" customWidth="1"/>
    <col min="13094" max="13095" width="11.5703125" style="203"/>
    <col min="13096" max="13096" width="7.42578125" style="203" customWidth="1"/>
    <col min="13097" max="13097" width="6.5703125" style="203" customWidth="1"/>
    <col min="13098" max="13098" width="8.140625" style="203" customWidth="1"/>
    <col min="13099" max="13099" width="9.140625" style="203" customWidth="1"/>
    <col min="13100" max="13100" width="11.5703125" style="203"/>
    <col min="13101" max="13101" width="4.42578125" style="203" customWidth="1"/>
    <col min="13102" max="13102" width="4.85546875" style="203" customWidth="1"/>
    <col min="13103" max="13103" width="3.5703125" style="203" customWidth="1"/>
    <col min="13104" max="13104" width="4.42578125" style="203" customWidth="1"/>
    <col min="13105" max="13105" width="7.85546875" style="203" customWidth="1"/>
    <col min="13106" max="13106" width="3.42578125" style="203" customWidth="1"/>
    <col min="13107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0" width="7" style="203" customWidth="1"/>
    <col min="13321" max="13321" width="8.5703125" style="203" customWidth="1"/>
    <col min="13322" max="13323" width="4.5703125" style="203" customWidth="1"/>
    <col min="13324" max="13324" width="7.5703125" style="203" customWidth="1"/>
    <col min="13325" max="13325" width="8" style="203" customWidth="1"/>
    <col min="13326" max="13328" width="4.5703125" style="203" customWidth="1"/>
    <col min="13329" max="13329" width="7.140625" style="203" customWidth="1"/>
    <col min="13330" max="13330" width="7.42578125" style="203" customWidth="1"/>
    <col min="13331" max="13331" width="7.85546875" style="203" customWidth="1"/>
    <col min="13332" max="13332" width="4.5703125" style="203" customWidth="1"/>
    <col min="13333" max="13333" width="3.140625" style="203" customWidth="1"/>
    <col min="13334" max="13334" width="7.42578125" style="203" customWidth="1"/>
    <col min="13335" max="13335" width="8.140625" style="203" customWidth="1"/>
    <col min="13336" max="13336" width="4.5703125" style="203" customWidth="1"/>
    <col min="13337" max="13337" width="10.5703125" style="203" customWidth="1"/>
    <col min="13338" max="13338" width="2.5703125" style="203" customWidth="1"/>
    <col min="13339" max="13340" width="8.42578125" style="203" customWidth="1"/>
    <col min="13341" max="13343" width="4.5703125" style="203" customWidth="1"/>
    <col min="13344" max="13344" width="7.140625" style="203" customWidth="1"/>
    <col min="13345" max="13345" width="8.5703125" style="203" customWidth="1"/>
    <col min="13346" max="13349" width="4.5703125" style="203" customWidth="1"/>
    <col min="13350" max="13351" width="11.5703125" style="203"/>
    <col min="13352" max="13352" width="7.42578125" style="203" customWidth="1"/>
    <col min="13353" max="13353" width="6.5703125" style="203" customWidth="1"/>
    <col min="13354" max="13354" width="8.140625" style="203" customWidth="1"/>
    <col min="13355" max="13355" width="9.140625" style="203" customWidth="1"/>
    <col min="13356" max="13356" width="11.5703125" style="203"/>
    <col min="13357" max="13357" width="4.42578125" style="203" customWidth="1"/>
    <col min="13358" max="13358" width="4.85546875" style="203" customWidth="1"/>
    <col min="13359" max="13359" width="3.5703125" style="203" customWidth="1"/>
    <col min="13360" max="13360" width="4.42578125" style="203" customWidth="1"/>
    <col min="13361" max="13361" width="7.85546875" style="203" customWidth="1"/>
    <col min="13362" max="13362" width="3.42578125" style="203" customWidth="1"/>
    <col min="13363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6" width="7" style="203" customWidth="1"/>
    <col min="13577" max="13577" width="8.5703125" style="203" customWidth="1"/>
    <col min="13578" max="13579" width="4.5703125" style="203" customWidth="1"/>
    <col min="13580" max="13580" width="7.5703125" style="203" customWidth="1"/>
    <col min="13581" max="13581" width="8" style="203" customWidth="1"/>
    <col min="13582" max="13584" width="4.5703125" style="203" customWidth="1"/>
    <col min="13585" max="13585" width="7.140625" style="203" customWidth="1"/>
    <col min="13586" max="13586" width="7.42578125" style="203" customWidth="1"/>
    <col min="13587" max="13587" width="7.85546875" style="203" customWidth="1"/>
    <col min="13588" max="13588" width="4.5703125" style="203" customWidth="1"/>
    <col min="13589" max="13589" width="3.140625" style="203" customWidth="1"/>
    <col min="13590" max="13590" width="7.42578125" style="203" customWidth="1"/>
    <col min="13591" max="13591" width="8.140625" style="203" customWidth="1"/>
    <col min="13592" max="13592" width="4.5703125" style="203" customWidth="1"/>
    <col min="13593" max="13593" width="10.5703125" style="203" customWidth="1"/>
    <col min="13594" max="13594" width="2.5703125" style="203" customWidth="1"/>
    <col min="13595" max="13596" width="8.42578125" style="203" customWidth="1"/>
    <col min="13597" max="13599" width="4.5703125" style="203" customWidth="1"/>
    <col min="13600" max="13600" width="7.140625" style="203" customWidth="1"/>
    <col min="13601" max="13601" width="8.5703125" style="203" customWidth="1"/>
    <col min="13602" max="13605" width="4.5703125" style="203" customWidth="1"/>
    <col min="13606" max="13607" width="11.5703125" style="203"/>
    <col min="13608" max="13608" width="7.42578125" style="203" customWidth="1"/>
    <col min="13609" max="13609" width="6.5703125" style="203" customWidth="1"/>
    <col min="13610" max="13610" width="8.140625" style="203" customWidth="1"/>
    <col min="13611" max="13611" width="9.140625" style="203" customWidth="1"/>
    <col min="13612" max="13612" width="11.5703125" style="203"/>
    <col min="13613" max="13613" width="4.42578125" style="203" customWidth="1"/>
    <col min="13614" max="13614" width="4.85546875" style="203" customWidth="1"/>
    <col min="13615" max="13615" width="3.5703125" style="203" customWidth="1"/>
    <col min="13616" max="13616" width="4.42578125" style="203" customWidth="1"/>
    <col min="13617" max="13617" width="7.85546875" style="203" customWidth="1"/>
    <col min="13618" max="13618" width="3.42578125" style="203" customWidth="1"/>
    <col min="13619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2" width="7" style="203" customWidth="1"/>
    <col min="13833" max="13833" width="8.5703125" style="203" customWidth="1"/>
    <col min="13834" max="13835" width="4.5703125" style="203" customWidth="1"/>
    <col min="13836" max="13836" width="7.5703125" style="203" customWidth="1"/>
    <col min="13837" max="13837" width="8" style="203" customWidth="1"/>
    <col min="13838" max="13840" width="4.5703125" style="203" customWidth="1"/>
    <col min="13841" max="13841" width="7.140625" style="203" customWidth="1"/>
    <col min="13842" max="13842" width="7.42578125" style="203" customWidth="1"/>
    <col min="13843" max="13843" width="7.85546875" style="203" customWidth="1"/>
    <col min="13844" max="13844" width="4.5703125" style="203" customWidth="1"/>
    <col min="13845" max="13845" width="3.140625" style="203" customWidth="1"/>
    <col min="13846" max="13846" width="7.42578125" style="203" customWidth="1"/>
    <col min="13847" max="13847" width="8.140625" style="203" customWidth="1"/>
    <col min="13848" max="13848" width="4.5703125" style="203" customWidth="1"/>
    <col min="13849" max="13849" width="10.5703125" style="203" customWidth="1"/>
    <col min="13850" max="13850" width="2.5703125" style="203" customWidth="1"/>
    <col min="13851" max="13852" width="8.42578125" style="203" customWidth="1"/>
    <col min="13853" max="13855" width="4.5703125" style="203" customWidth="1"/>
    <col min="13856" max="13856" width="7.140625" style="203" customWidth="1"/>
    <col min="13857" max="13857" width="8.5703125" style="203" customWidth="1"/>
    <col min="13858" max="13861" width="4.5703125" style="203" customWidth="1"/>
    <col min="13862" max="13863" width="11.5703125" style="203"/>
    <col min="13864" max="13864" width="7.42578125" style="203" customWidth="1"/>
    <col min="13865" max="13865" width="6.5703125" style="203" customWidth="1"/>
    <col min="13866" max="13866" width="8.140625" style="203" customWidth="1"/>
    <col min="13867" max="13867" width="9.140625" style="203" customWidth="1"/>
    <col min="13868" max="13868" width="11.5703125" style="203"/>
    <col min="13869" max="13869" width="4.42578125" style="203" customWidth="1"/>
    <col min="13870" max="13870" width="4.85546875" style="203" customWidth="1"/>
    <col min="13871" max="13871" width="3.5703125" style="203" customWidth="1"/>
    <col min="13872" max="13872" width="4.42578125" style="203" customWidth="1"/>
    <col min="13873" max="13873" width="7.85546875" style="203" customWidth="1"/>
    <col min="13874" max="13874" width="3.42578125" style="203" customWidth="1"/>
    <col min="13875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8" width="7" style="203" customWidth="1"/>
    <col min="14089" max="14089" width="8.5703125" style="203" customWidth="1"/>
    <col min="14090" max="14091" width="4.5703125" style="203" customWidth="1"/>
    <col min="14092" max="14092" width="7.5703125" style="203" customWidth="1"/>
    <col min="14093" max="14093" width="8" style="203" customWidth="1"/>
    <col min="14094" max="14096" width="4.5703125" style="203" customWidth="1"/>
    <col min="14097" max="14097" width="7.140625" style="203" customWidth="1"/>
    <col min="14098" max="14098" width="7.42578125" style="203" customWidth="1"/>
    <col min="14099" max="14099" width="7.85546875" style="203" customWidth="1"/>
    <col min="14100" max="14100" width="4.5703125" style="203" customWidth="1"/>
    <col min="14101" max="14101" width="3.140625" style="203" customWidth="1"/>
    <col min="14102" max="14102" width="7.42578125" style="203" customWidth="1"/>
    <col min="14103" max="14103" width="8.140625" style="203" customWidth="1"/>
    <col min="14104" max="14104" width="4.5703125" style="203" customWidth="1"/>
    <col min="14105" max="14105" width="10.5703125" style="203" customWidth="1"/>
    <col min="14106" max="14106" width="2.5703125" style="203" customWidth="1"/>
    <col min="14107" max="14108" width="8.42578125" style="203" customWidth="1"/>
    <col min="14109" max="14111" width="4.5703125" style="203" customWidth="1"/>
    <col min="14112" max="14112" width="7.140625" style="203" customWidth="1"/>
    <col min="14113" max="14113" width="8.5703125" style="203" customWidth="1"/>
    <col min="14114" max="14117" width="4.5703125" style="203" customWidth="1"/>
    <col min="14118" max="14119" width="11.5703125" style="203"/>
    <col min="14120" max="14120" width="7.42578125" style="203" customWidth="1"/>
    <col min="14121" max="14121" width="6.5703125" style="203" customWidth="1"/>
    <col min="14122" max="14122" width="8.140625" style="203" customWidth="1"/>
    <col min="14123" max="14123" width="9.140625" style="203" customWidth="1"/>
    <col min="14124" max="14124" width="11.5703125" style="203"/>
    <col min="14125" max="14125" width="4.42578125" style="203" customWidth="1"/>
    <col min="14126" max="14126" width="4.85546875" style="203" customWidth="1"/>
    <col min="14127" max="14127" width="3.5703125" style="203" customWidth="1"/>
    <col min="14128" max="14128" width="4.42578125" style="203" customWidth="1"/>
    <col min="14129" max="14129" width="7.85546875" style="203" customWidth="1"/>
    <col min="14130" max="14130" width="3.42578125" style="203" customWidth="1"/>
    <col min="14131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4" width="7" style="203" customWidth="1"/>
    <col min="14345" max="14345" width="8.5703125" style="203" customWidth="1"/>
    <col min="14346" max="14347" width="4.5703125" style="203" customWidth="1"/>
    <col min="14348" max="14348" width="7.5703125" style="203" customWidth="1"/>
    <col min="14349" max="14349" width="8" style="203" customWidth="1"/>
    <col min="14350" max="14352" width="4.5703125" style="203" customWidth="1"/>
    <col min="14353" max="14353" width="7.140625" style="203" customWidth="1"/>
    <col min="14354" max="14354" width="7.42578125" style="203" customWidth="1"/>
    <col min="14355" max="14355" width="7.85546875" style="203" customWidth="1"/>
    <col min="14356" max="14356" width="4.5703125" style="203" customWidth="1"/>
    <col min="14357" max="14357" width="3.140625" style="203" customWidth="1"/>
    <col min="14358" max="14358" width="7.42578125" style="203" customWidth="1"/>
    <col min="14359" max="14359" width="8.140625" style="203" customWidth="1"/>
    <col min="14360" max="14360" width="4.5703125" style="203" customWidth="1"/>
    <col min="14361" max="14361" width="10.5703125" style="203" customWidth="1"/>
    <col min="14362" max="14362" width="2.5703125" style="203" customWidth="1"/>
    <col min="14363" max="14364" width="8.42578125" style="203" customWidth="1"/>
    <col min="14365" max="14367" width="4.5703125" style="203" customWidth="1"/>
    <col min="14368" max="14368" width="7.140625" style="203" customWidth="1"/>
    <col min="14369" max="14369" width="8.5703125" style="203" customWidth="1"/>
    <col min="14370" max="14373" width="4.5703125" style="203" customWidth="1"/>
    <col min="14374" max="14375" width="11.5703125" style="203"/>
    <col min="14376" max="14376" width="7.42578125" style="203" customWidth="1"/>
    <col min="14377" max="14377" width="6.5703125" style="203" customWidth="1"/>
    <col min="14378" max="14378" width="8.140625" style="203" customWidth="1"/>
    <col min="14379" max="14379" width="9.140625" style="203" customWidth="1"/>
    <col min="14380" max="14380" width="11.5703125" style="203"/>
    <col min="14381" max="14381" width="4.42578125" style="203" customWidth="1"/>
    <col min="14382" max="14382" width="4.85546875" style="203" customWidth="1"/>
    <col min="14383" max="14383" width="3.5703125" style="203" customWidth="1"/>
    <col min="14384" max="14384" width="4.42578125" style="203" customWidth="1"/>
    <col min="14385" max="14385" width="7.85546875" style="203" customWidth="1"/>
    <col min="14386" max="14386" width="3.42578125" style="203" customWidth="1"/>
    <col min="14387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0" width="7" style="203" customWidth="1"/>
    <col min="14601" max="14601" width="8.5703125" style="203" customWidth="1"/>
    <col min="14602" max="14603" width="4.5703125" style="203" customWidth="1"/>
    <col min="14604" max="14604" width="7.5703125" style="203" customWidth="1"/>
    <col min="14605" max="14605" width="8" style="203" customWidth="1"/>
    <col min="14606" max="14608" width="4.5703125" style="203" customWidth="1"/>
    <col min="14609" max="14609" width="7.140625" style="203" customWidth="1"/>
    <col min="14610" max="14610" width="7.42578125" style="203" customWidth="1"/>
    <col min="14611" max="14611" width="7.85546875" style="203" customWidth="1"/>
    <col min="14612" max="14612" width="4.5703125" style="203" customWidth="1"/>
    <col min="14613" max="14613" width="3.140625" style="203" customWidth="1"/>
    <col min="14614" max="14614" width="7.42578125" style="203" customWidth="1"/>
    <col min="14615" max="14615" width="8.140625" style="203" customWidth="1"/>
    <col min="14616" max="14616" width="4.5703125" style="203" customWidth="1"/>
    <col min="14617" max="14617" width="10.5703125" style="203" customWidth="1"/>
    <col min="14618" max="14618" width="2.5703125" style="203" customWidth="1"/>
    <col min="14619" max="14620" width="8.42578125" style="203" customWidth="1"/>
    <col min="14621" max="14623" width="4.5703125" style="203" customWidth="1"/>
    <col min="14624" max="14624" width="7.140625" style="203" customWidth="1"/>
    <col min="14625" max="14625" width="8.5703125" style="203" customWidth="1"/>
    <col min="14626" max="14629" width="4.5703125" style="203" customWidth="1"/>
    <col min="14630" max="14631" width="11.5703125" style="203"/>
    <col min="14632" max="14632" width="7.42578125" style="203" customWidth="1"/>
    <col min="14633" max="14633" width="6.5703125" style="203" customWidth="1"/>
    <col min="14634" max="14634" width="8.140625" style="203" customWidth="1"/>
    <col min="14635" max="14635" width="9.140625" style="203" customWidth="1"/>
    <col min="14636" max="14636" width="11.5703125" style="203"/>
    <col min="14637" max="14637" width="4.42578125" style="203" customWidth="1"/>
    <col min="14638" max="14638" width="4.85546875" style="203" customWidth="1"/>
    <col min="14639" max="14639" width="3.5703125" style="203" customWidth="1"/>
    <col min="14640" max="14640" width="4.42578125" style="203" customWidth="1"/>
    <col min="14641" max="14641" width="7.85546875" style="203" customWidth="1"/>
    <col min="14642" max="14642" width="3.42578125" style="203" customWidth="1"/>
    <col min="14643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6" width="7" style="203" customWidth="1"/>
    <col min="14857" max="14857" width="8.5703125" style="203" customWidth="1"/>
    <col min="14858" max="14859" width="4.5703125" style="203" customWidth="1"/>
    <col min="14860" max="14860" width="7.5703125" style="203" customWidth="1"/>
    <col min="14861" max="14861" width="8" style="203" customWidth="1"/>
    <col min="14862" max="14864" width="4.5703125" style="203" customWidth="1"/>
    <col min="14865" max="14865" width="7.140625" style="203" customWidth="1"/>
    <col min="14866" max="14866" width="7.42578125" style="203" customWidth="1"/>
    <col min="14867" max="14867" width="7.85546875" style="203" customWidth="1"/>
    <col min="14868" max="14868" width="4.5703125" style="203" customWidth="1"/>
    <col min="14869" max="14869" width="3.140625" style="203" customWidth="1"/>
    <col min="14870" max="14870" width="7.42578125" style="203" customWidth="1"/>
    <col min="14871" max="14871" width="8.140625" style="203" customWidth="1"/>
    <col min="14872" max="14872" width="4.5703125" style="203" customWidth="1"/>
    <col min="14873" max="14873" width="10.5703125" style="203" customWidth="1"/>
    <col min="14874" max="14874" width="2.5703125" style="203" customWidth="1"/>
    <col min="14875" max="14876" width="8.42578125" style="203" customWidth="1"/>
    <col min="14877" max="14879" width="4.5703125" style="203" customWidth="1"/>
    <col min="14880" max="14880" width="7.140625" style="203" customWidth="1"/>
    <col min="14881" max="14881" width="8.5703125" style="203" customWidth="1"/>
    <col min="14882" max="14885" width="4.5703125" style="203" customWidth="1"/>
    <col min="14886" max="14887" width="11.5703125" style="203"/>
    <col min="14888" max="14888" width="7.42578125" style="203" customWidth="1"/>
    <col min="14889" max="14889" width="6.5703125" style="203" customWidth="1"/>
    <col min="14890" max="14890" width="8.140625" style="203" customWidth="1"/>
    <col min="14891" max="14891" width="9.140625" style="203" customWidth="1"/>
    <col min="14892" max="14892" width="11.5703125" style="203"/>
    <col min="14893" max="14893" width="4.42578125" style="203" customWidth="1"/>
    <col min="14894" max="14894" width="4.85546875" style="203" customWidth="1"/>
    <col min="14895" max="14895" width="3.5703125" style="203" customWidth="1"/>
    <col min="14896" max="14896" width="4.42578125" style="203" customWidth="1"/>
    <col min="14897" max="14897" width="7.85546875" style="203" customWidth="1"/>
    <col min="14898" max="14898" width="3.42578125" style="203" customWidth="1"/>
    <col min="14899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2" width="7" style="203" customWidth="1"/>
    <col min="15113" max="15113" width="8.5703125" style="203" customWidth="1"/>
    <col min="15114" max="15115" width="4.5703125" style="203" customWidth="1"/>
    <col min="15116" max="15116" width="7.5703125" style="203" customWidth="1"/>
    <col min="15117" max="15117" width="8" style="203" customWidth="1"/>
    <col min="15118" max="15120" width="4.5703125" style="203" customWidth="1"/>
    <col min="15121" max="15121" width="7.140625" style="203" customWidth="1"/>
    <col min="15122" max="15122" width="7.42578125" style="203" customWidth="1"/>
    <col min="15123" max="15123" width="7.85546875" style="203" customWidth="1"/>
    <col min="15124" max="15124" width="4.5703125" style="203" customWidth="1"/>
    <col min="15125" max="15125" width="3.140625" style="203" customWidth="1"/>
    <col min="15126" max="15126" width="7.42578125" style="203" customWidth="1"/>
    <col min="15127" max="15127" width="8.140625" style="203" customWidth="1"/>
    <col min="15128" max="15128" width="4.5703125" style="203" customWidth="1"/>
    <col min="15129" max="15129" width="10.5703125" style="203" customWidth="1"/>
    <col min="15130" max="15130" width="2.5703125" style="203" customWidth="1"/>
    <col min="15131" max="15132" width="8.42578125" style="203" customWidth="1"/>
    <col min="15133" max="15135" width="4.5703125" style="203" customWidth="1"/>
    <col min="15136" max="15136" width="7.140625" style="203" customWidth="1"/>
    <col min="15137" max="15137" width="8.5703125" style="203" customWidth="1"/>
    <col min="15138" max="15141" width="4.5703125" style="203" customWidth="1"/>
    <col min="15142" max="15143" width="11.5703125" style="203"/>
    <col min="15144" max="15144" width="7.42578125" style="203" customWidth="1"/>
    <col min="15145" max="15145" width="6.5703125" style="203" customWidth="1"/>
    <col min="15146" max="15146" width="8.140625" style="203" customWidth="1"/>
    <col min="15147" max="15147" width="9.140625" style="203" customWidth="1"/>
    <col min="15148" max="15148" width="11.5703125" style="203"/>
    <col min="15149" max="15149" width="4.42578125" style="203" customWidth="1"/>
    <col min="15150" max="15150" width="4.85546875" style="203" customWidth="1"/>
    <col min="15151" max="15151" width="3.5703125" style="203" customWidth="1"/>
    <col min="15152" max="15152" width="4.42578125" style="203" customWidth="1"/>
    <col min="15153" max="15153" width="7.85546875" style="203" customWidth="1"/>
    <col min="15154" max="15154" width="3.42578125" style="203" customWidth="1"/>
    <col min="15155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8" width="7" style="203" customWidth="1"/>
    <col min="15369" max="15369" width="8.5703125" style="203" customWidth="1"/>
    <col min="15370" max="15371" width="4.5703125" style="203" customWidth="1"/>
    <col min="15372" max="15372" width="7.5703125" style="203" customWidth="1"/>
    <col min="15373" max="15373" width="8" style="203" customWidth="1"/>
    <col min="15374" max="15376" width="4.5703125" style="203" customWidth="1"/>
    <col min="15377" max="15377" width="7.140625" style="203" customWidth="1"/>
    <col min="15378" max="15378" width="7.42578125" style="203" customWidth="1"/>
    <col min="15379" max="15379" width="7.85546875" style="203" customWidth="1"/>
    <col min="15380" max="15380" width="4.5703125" style="203" customWidth="1"/>
    <col min="15381" max="15381" width="3.140625" style="203" customWidth="1"/>
    <col min="15382" max="15382" width="7.42578125" style="203" customWidth="1"/>
    <col min="15383" max="15383" width="8.140625" style="203" customWidth="1"/>
    <col min="15384" max="15384" width="4.5703125" style="203" customWidth="1"/>
    <col min="15385" max="15385" width="10.5703125" style="203" customWidth="1"/>
    <col min="15386" max="15386" width="2.5703125" style="203" customWidth="1"/>
    <col min="15387" max="15388" width="8.42578125" style="203" customWidth="1"/>
    <col min="15389" max="15391" width="4.5703125" style="203" customWidth="1"/>
    <col min="15392" max="15392" width="7.140625" style="203" customWidth="1"/>
    <col min="15393" max="15393" width="8.5703125" style="203" customWidth="1"/>
    <col min="15394" max="15397" width="4.5703125" style="203" customWidth="1"/>
    <col min="15398" max="15399" width="11.5703125" style="203"/>
    <col min="15400" max="15400" width="7.42578125" style="203" customWidth="1"/>
    <col min="15401" max="15401" width="6.5703125" style="203" customWidth="1"/>
    <col min="15402" max="15402" width="8.140625" style="203" customWidth="1"/>
    <col min="15403" max="15403" width="9.140625" style="203" customWidth="1"/>
    <col min="15404" max="15404" width="11.5703125" style="203"/>
    <col min="15405" max="15405" width="4.42578125" style="203" customWidth="1"/>
    <col min="15406" max="15406" width="4.85546875" style="203" customWidth="1"/>
    <col min="15407" max="15407" width="3.5703125" style="203" customWidth="1"/>
    <col min="15408" max="15408" width="4.42578125" style="203" customWidth="1"/>
    <col min="15409" max="15409" width="7.85546875" style="203" customWidth="1"/>
    <col min="15410" max="15410" width="3.42578125" style="203" customWidth="1"/>
    <col min="15411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4" width="7" style="203" customWidth="1"/>
    <col min="15625" max="15625" width="8.5703125" style="203" customWidth="1"/>
    <col min="15626" max="15627" width="4.5703125" style="203" customWidth="1"/>
    <col min="15628" max="15628" width="7.5703125" style="203" customWidth="1"/>
    <col min="15629" max="15629" width="8" style="203" customWidth="1"/>
    <col min="15630" max="15632" width="4.5703125" style="203" customWidth="1"/>
    <col min="15633" max="15633" width="7.140625" style="203" customWidth="1"/>
    <col min="15634" max="15634" width="7.42578125" style="203" customWidth="1"/>
    <col min="15635" max="15635" width="7.85546875" style="203" customWidth="1"/>
    <col min="15636" max="15636" width="4.5703125" style="203" customWidth="1"/>
    <col min="15637" max="15637" width="3.140625" style="203" customWidth="1"/>
    <col min="15638" max="15638" width="7.42578125" style="203" customWidth="1"/>
    <col min="15639" max="15639" width="8.140625" style="203" customWidth="1"/>
    <col min="15640" max="15640" width="4.5703125" style="203" customWidth="1"/>
    <col min="15641" max="15641" width="10.5703125" style="203" customWidth="1"/>
    <col min="15642" max="15642" width="2.5703125" style="203" customWidth="1"/>
    <col min="15643" max="15644" width="8.42578125" style="203" customWidth="1"/>
    <col min="15645" max="15647" width="4.5703125" style="203" customWidth="1"/>
    <col min="15648" max="15648" width="7.140625" style="203" customWidth="1"/>
    <col min="15649" max="15649" width="8.5703125" style="203" customWidth="1"/>
    <col min="15650" max="15653" width="4.5703125" style="203" customWidth="1"/>
    <col min="15654" max="15655" width="11.5703125" style="203"/>
    <col min="15656" max="15656" width="7.42578125" style="203" customWidth="1"/>
    <col min="15657" max="15657" width="6.5703125" style="203" customWidth="1"/>
    <col min="15658" max="15658" width="8.140625" style="203" customWidth="1"/>
    <col min="15659" max="15659" width="9.140625" style="203" customWidth="1"/>
    <col min="15660" max="15660" width="11.5703125" style="203"/>
    <col min="15661" max="15661" width="4.42578125" style="203" customWidth="1"/>
    <col min="15662" max="15662" width="4.85546875" style="203" customWidth="1"/>
    <col min="15663" max="15663" width="3.5703125" style="203" customWidth="1"/>
    <col min="15664" max="15664" width="4.42578125" style="203" customWidth="1"/>
    <col min="15665" max="15665" width="7.85546875" style="203" customWidth="1"/>
    <col min="15666" max="15666" width="3.42578125" style="203" customWidth="1"/>
    <col min="15667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0" width="7" style="203" customWidth="1"/>
    <col min="15881" max="15881" width="8.5703125" style="203" customWidth="1"/>
    <col min="15882" max="15883" width="4.5703125" style="203" customWidth="1"/>
    <col min="15884" max="15884" width="7.5703125" style="203" customWidth="1"/>
    <col min="15885" max="15885" width="8" style="203" customWidth="1"/>
    <col min="15886" max="15888" width="4.5703125" style="203" customWidth="1"/>
    <col min="15889" max="15889" width="7.140625" style="203" customWidth="1"/>
    <col min="15890" max="15890" width="7.42578125" style="203" customWidth="1"/>
    <col min="15891" max="15891" width="7.85546875" style="203" customWidth="1"/>
    <col min="15892" max="15892" width="4.5703125" style="203" customWidth="1"/>
    <col min="15893" max="15893" width="3.140625" style="203" customWidth="1"/>
    <col min="15894" max="15894" width="7.42578125" style="203" customWidth="1"/>
    <col min="15895" max="15895" width="8.140625" style="203" customWidth="1"/>
    <col min="15896" max="15896" width="4.5703125" style="203" customWidth="1"/>
    <col min="15897" max="15897" width="10.5703125" style="203" customWidth="1"/>
    <col min="15898" max="15898" width="2.5703125" style="203" customWidth="1"/>
    <col min="15899" max="15900" width="8.42578125" style="203" customWidth="1"/>
    <col min="15901" max="15903" width="4.5703125" style="203" customWidth="1"/>
    <col min="15904" max="15904" width="7.140625" style="203" customWidth="1"/>
    <col min="15905" max="15905" width="8.5703125" style="203" customWidth="1"/>
    <col min="15906" max="15909" width="4.5703125" style="203" customWidth="1"/>
    <col min="15910" max="15911" width="11.5703125" style="203"/>
    <col min="15912" max="15912" width="7.42578125" style="203" customWidth="1"/>
    <col min="15913" max="15913" width="6.5703125" style="203" customWidth="1"/>
    <col min="15914" max="15914" width="8.140625" style="203" customWidth="1"/>
    <col min="15915" max="15915" width="9.140625" style="203" customWidth="1"/>
    <col min="15916" max="15916" width="11.5703125" style="203"/>
    <col min="15917" max="15917" width="4.42578125" style="203" customWidth="1"/>
    <col min="15918" max="15918" width="4.85546875" style="203" customWidth="1"/>
    <col min="15919" max="15919" width="3.5703125" style="203" customWidth="1"/>
    <col min="15920" max="15920" width="4.42578125" style="203" customWidth="1"/>
    <col min="15921" max="15921" width="7.85546875" style="203" customWidth="1"/>
    <col min="15922" max="15922" width="3.42578125" style="203" customWidth="1"/>
    <col min="15923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6" width="7" style="203" customWidth="1"/>
    <col min="16137" max="16137" width="8.5703125" style="203" customWidth="1"/>
    <col min="16138" max="16139" width="4.5703125" style="203" customWidth="1"/>
    <col min="16140" max="16140" width="7.5703125" style="203" customWidth="1"/>
    <col min="16141" max="16141" width="8" style="203" customWidth="1"/>
    <col min="16142" max="16144" width="4.5703125" style="203" customWidth="1"/>
    <col min="16145" max="16145" width="7.140625" style="203" customWidth="1"/>
    <col min="16146" max="16146" width="7.42578125" style="203" customWidth="1"/>
    <col min="16147" max="16147" width="7.85546875" style="203" customWidth="1"/>
    <col min="16148" max="16148" width="4.5703125" style="203" customWidth="1"/>
    <col min="16149" max="16149" width="3.140625" style="203" customWidth="1"/>
    <col min="16150" max="16150" width="7.42578125" style="203" customWidth="1"/>
    <col min="16151" max="16151" width="8.140625" style="203" customWidth="1"/>
    <col min="16152" max="16152" width="4.5703125" style="203" customWidth="1"/>
    <col min="16153" max="16153" width="10.5703125" style="203" customWidth="1"/>
    <col min="16154" max="16154" width="2.5703125" style="203" customWidth="1"/>
    <col min="16155" max="16156" width="8.42578125" style="203" customWidth="1"/>
    <col min="16157" max="16159" width="4.5703125" style="203" customWidth="1"/>
    <col min="16160" max="16160" width="7.140625" style="203" customWidth="1"/>
    <col min="16161" max="16161" width="8.5703125" style="203" customWidth="1"/>
    <col min="16162" max="16165" width="4.5703125" style="203" customWidth="1"/>
    <col min="16166" max="16167" width="11.5703125" style="203"/>
    <col min="16168" max="16168" width="7.42578125" style="203" customWidth="1"/>
    <col min="16169" max="16169" width="6.5703125" style="203" customWidth="1"/>
    <col min="16170" max="16170" width="8.140625" style="203" customWidth="1"/>
    <col min="16171" max="16171" width="9.140625" style="203" customWidth="1"/>
    <col min="16172" max="16172" width="11.5703125" style="203"/>
    <col min="16173" max="16173" width="4.42578125" style="203" customWidth="1"/>
    <col min="16174" max="16174" width="4.85546875" style="203" customWidth="1"/>
    <col min="16175" max="16175" width="3.5703125" style="203" customWidth="1"/>
    <col min="16176" max="16176" width="4.42578125" style="203" customWidth="1"/>
    <col min="16177" max="16177" width="7.85546875" style="203" customWidth="1"/>
    <col min="16178" max="16178" width="3.42578125" style="203" customWidth="1"/>
    <col min="16179" max="16384" width="11.5703125" style="203"/>
  </cols>
  <sheetData>
    <row r="1" spans="2:51" ht="15" thickBot="1"/>
    <row r="2" spans="2:51" ht="15.75" thickBot="1">
      <c r="B2" s="461" t="s">
        <v>256</v>
      </c>
      <c r="C2" s="462"/>
      <c r="D2" s="462"/>
      <c r="E2" s="462"/>
      <c r="F2" s="463"/>
      <c r="G2" s="604" t="s">
        <v>42</v>
      </c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6"/>
      <c r="AF2" s="598" t="s">
        <v>43</v>
      </c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607"/>
      <c r="AW2" s="204"/>
    </row>
    <row r="3" spans="2:51" ht="15.75" thickBot="1">
      <c r="B3" s="588"/>
      <c r="C3" s="589"/>
      <c r="D3" s="589"/>
      <c r="E3" s="589"/>
      <c r="F3" s="590"/>
      <c r="G3" s="601" t="s">
        <v>6</v>
      </c>
      <c r="H3" s="601"/>
      <c r="I3" s="601"/>
      <c r="J3" s="601"/>
      <c r="K3" s="601"/>
      <c r="L3" s="601"/>
      <c r="M3" s="601"/>
      <c r="N3" s="601"/>
      <c r="O3" s="601"/>
      <c r="P3" s="601"/>
      <c r="Q3" s="604" t="s">
        <v>44</v>
      </c>
      <c r="R3" s="605"/>
      <c r="S3" s="605"/>
      <c r="T3" s="605"/>
      <c r="U3" s="605"/>
      <c r="V3" s="605"/>
      <c r="W3" s="605"/>
      <c r="X3" s="605"/>
      <c r="Y3" s="605"/>
      <c r="Z3" s="606"/>
      <c r="AA3" s="598" t="s">
        <v>45</v>
      </c>
      <c r="AB3" s="599"/>
      <c r="AC3" s="599"/>
      <c r="AD3" s="599"/>
      <c r="AE3" s="607"/>
      <c r="AF3" s="664" t="s">
        <v>46</v>
      </c>
      <c r="AG3" s="665"/>
      <c r="AH3" s="665"/>
      <c r="AI3" s="665"/>
      <c r="AJ3" s="665"/>
      <c r="AK3" s="666"/>
      <c r="AL3" s="598" t="s">
        <v>47</v>
      </c>
      <c r="AM3" s="599"/>
      <c r="AN3" s="599"/>
      <c r="AO3" s="599"/>
      <c r="AP3" s="607"/>
      <c r="AQ3" s="598" t="s">
        <v>45</v>
      </c>
      <c r="AR3" s="599"/>
      <c r="AS3" s="599"/>
      <c r="AT3" s="599"/>
      <c r="AU3" s="599"/>
      <c r="AV3" s="607"/>
      <c r="AW3" s="205"/>
    </row>
    <row r="4" spans="2:51" ht="15.75" thickBot="1">
      <c r="B4" s="464"/>
      <c r="C4" s="465"/>
      <c r="D4" s="465"/>
      <c r="E4" s="465"/>
      <c r="F4" s="466"/>
      <c r="G4" s="604" t="s">
        <v>46</v>
      </c>
      <c r="H4" s="605"/>
      <c r="I4" s="605"/>
      <c r="J4" s="605"/>
      <c r="K4" s="606"/>
      <c r="L4" s="604" t="s">
        <v>47</v>
      </c>
      <c r="M4" s="605"/>
      <c r="N4" s="605"/>
      <c r="O4" s="605"/>
      <c r="P4" s="606"/>
      <c r="Q4" s="604" t="s">
        <v>46</v>
      </c>
      <c r="R4" s="605"/>
      <c r="S4" s="605"/>
      <c r="T4" s="605"/>
      <c r="U4" s="606"/>
      <c r="V4" s="604" t="s">
        <v>47</v>
      </c>
      <c r="W4" s="605"/>
      <c r="X4" s="605"/>
      <c r="Y4" s="605"/>
      <c r="Z4" s="606"/>
      <c r="AA4" s="603"/>
      <c r="AB4" s="603"/>
      <c r="AC4" s="603"/>
      <c r="AD4" s="603"/>
      <c r="AE4" s="608"/>
      <c r="AF4" s="667"/>
      <c r="AG4" s="668"/>
      <c r="AH4" s="668"/>
      <c r="AI4" s="668"/>
      <c r="AJ4" s="668"/>
      <c r="AK4" s="669"/>
      <c r="AL4" s="602"/>
      <c r="AM4" s="603"/>
      <c r="AN4" s="603"/>
      <c r="AO4" s="603"/>
      <c r="AP4" s="608"/>
      <c r="AQ4" s="602"/>
      <c r="AR4" s="603"/>
      <c r="AS4" s="603"/>
      <c r="AT4" s="603"/>
      <c r="AU4" s="603"/>
      <c r="AV4" s="608"/>
      <c r="AW4" s="206"/>
    </row>
    <row r="5" spans="2:51" ht="27" customHeight="1">
      <c r="B5" s="680" t="s">
        <v>48</v>
      </c>
      <c r="C5" s="681"/>
      <c r="D5" s="681"/>
      <c r="E5" s="681"/>
      <c r="F5" s="681"/>
      <c r="G5" s="233">
        <v>1495</v>
      </c>
      <c r="H5" s="682">
        <f>+'RREE  at2023 correcto'!S16+'RREE  at2023 correcto'!U16</f>
        <v>0</v>
      </c>
      <c r="I5" s="683"/>
      <c r="J5" s="683"/>
      <c r="K5" s="684"/>
      <c r="L5" s="233">
        <v>1496</v>
      </c>
      <c r="M5" s="682">
        <v>87</v>
      </c>
      <c r="N5" s="683"/>
      <c r="O5" s="683"/>
      <c r="P5" s="684"/>
      <c r="Q5" s="233">
        <v>1497</v>
      </c>
      <c r="R5" s="682">
        <f>+'RREE  at2023 correcto'!W16+'RREE  at2023 correcto'!Y16</f>
        <v>0</v>
      </c>
      <c r="S5" s="683"/>
      <c r="T5" s="683"/>
      <c r="U5" s="684"/>
      <c r="V5" s="233">
        <v>1498</v>
      </c>
      <c r="W5" s="658">
        <f>+'RREE  at2023 correcto'!X16+'RREE  at2023 correcto'!Z16</f>
        <v>0</v>
      </c>
      <c r="X5" s="659"/>
      <c r="Y5" s="659"/>
      <c r="Z5" s="660"/>
      <c r="AA5" s="233">
        <v>1499</v>
      </c>
      <c r="AB5" s="658">
        <f>+'RREE  at2023 correcto'!AA16</f>
        <v>0</v>
      </c>
      <c r="AC5" s="659"/>
      <c r="AD5" s="659"/>
      <c r="AE5" s="660"/>
      <c r="AF5" s="233">
        <v>1501</v>
      </c>
      <c r="AG5" s="661">
        <f>+'RREE  at2023 correcto'!AB16+'RREE  at2023 correcto'!AD16</f>
        <v>0</v>
      </c>
      <c r="AH5" s="662"/>
      <c r="AI5" s="662"/>
      <c r="AJ5" s="662"/>
      <c r="AK5" s="663"/>
      <c r="AL5" s="233">
        <v>1502</v>
      </c>
      <c r="AM5" s="658">
        <f>+'RREE  at2023 correcto'!AC16+'RREE  at2023 correcto'!AE16</f>
        <v>0</v>
      </c>
      <c r="AN5" s="659"/>
      <c r="AO5" s="659"/>
      <c r="AP5" s="660"/>
      <c r="AQ5" s="233">
        <v>1503</v>
      </c>
      <c r="AR5" s="658">
        <f>+'RREE  at2023 correcto'!AF16</f>
        <v>0</v>
      </c>
      <c r="AS5" s="659"/>
      <c r="AT5" s="659"/>
      <c r="AU5" s="659"/>
      <c r="AV5" s="660"/>
      <c r="AW5" s="211" t="s">
        <v>2</v>
      </c>
      <c r="AY5" s="31" t="s">
        <v>250</v>
      </c>
    </row>
    <row r="6" spans="2:51" ht="27" customHeight="1">
      <c r="B6" s="670" t="s">
        <v>251</v>
      </c>
      <c r="C6" s="671"/>
      <c r="D6" s="671"/>
      <c r="E6" s="671"/>
      <c r="F6" s="672"/>
      <c r="G6" s="219">
        <v>1655</v>
      </c>
      <c r="H6" s="673"/>
      <c r="I6" s="529"/>
      <c r="J6" s="529"/>
      <c r="K6" s="674"/>
      <c r="L6" s="219">
        <v>1656</v>
      </c>
      <c r="M6" s="673"/>
      <c r="N6" s="529"/>
      <c r="O6" s="529"/>
      <c r="P6" s="674"/>
      <c r="Q6" s="219">
        <v>1504</v>
      </c>
      <c r="R6" s="673"/>
      <c r="S6" s="529"/>
      <c r="T6" s="529"/>
      <c r="U6" s="674"/>
      <c r="V6" s="219">
        <v>1505</v>
      </c>
      <c r="W6" s="675"/>
      <c r="X6" s="676"/>
      <c r="Y6" s="676"/>
      <c r="Z6" s="677"/>
      <c r="AA6" s="215"/>
      <c r="AB6" s="234"/>
      <c r="AC6" s="235"/>
      <c r="AD6" s="235"/>
      <c r="AE6" s="236"/>
      <c r="AF6" s="237"/>
      <c r="AG6" s="238"/>
      <c r="AH6" s="239"/>
      <c r="AI6" s="239"/>
      <c r="AJ6" s="239"/>
      <c r="AK6" s="240"/>
      <c r="AL6" s="237"/>
      <c r="AM6" s="238"/>
      <c r="AN6" s="239"/>
      <c r="AO6" s="239"/>
      <c r="AP6" s="240"/>
      <c r="AQ6" s="241"/>
      <c r="AR6" s="242"/>
      <c r="AS6" s="243"/>
      <c r="AT6" s="243"/>
      <c r="AU6" s="243"/>
      <c r="AV6" s="244"/>
      <c r="AW6" s="245" t="s">
        <v>73</v>
      </c>
      <c r="AY6" s="31" t="s">
        <v>250</v>
      </c>
    </row>
    <row r="7" spans="2:51" ht="27" customHeight="1">
      <c r="B7" s="613" t="s">
        <v>252</v>
      </c>
      <c r="C7" s="614"/>
      <c r="D7" s="614"/>
      <c r="E7" s="614"/>
      <c r="F7" s="678"/>
      <c r="G7" s="237"/>
      <c r="H7" s="246"/>
      <c r="I7" s="247"/>
      <c r="J7" s="247"/>
      <c r="K7" s="248"/>
      <c r="L7" s="237"/>
      <c r="M7" s="234"/>
      <c r="N7" s="239"/>
      <c r="O7" s="239"/>
      <c r="P7" s="239"/>
      <c r="Q7" s="237"/>
      <c r="R7" s="246"/>
      <c r="S7" s="247"/>
      <c r="T7" s="247"/>
      <c r="U7" s="248"/>
      <c r="V7" s="237"/>
      <c r="W7" s="238"/>
      <c r="X7" s="239"/>
      <c r="Y7" s="239"/>
      <c r="Z7" s="240"/>
      <c r="AA7" s="237"/>
      <c r="AB7" s="238"/>
      <c r="AC7" s="239"/>
      <c r="AD7" s="239"/>
      <c r="AE7" s="240"/>
      <c r="AF7" s="219">
        <v>1506</v>
      </c>
      <c r="AG7" s="679"/>
      <c r="AH7" s="679"/>
      <c r="AI7" s="679"/>
      <c r="AJ7" s="679"/>
      <c r="AK7" s="679"/>
      <c r="AL7" s="219">
        <v>1507</v>
      </c>
      <c r="AM7" s="617"/>
      <c r="AN7" s="617"/>
      <c r="AO7" s="617"/>
      <c r="AP7" s="617"/>
      <c r="AQ7" s="237"/>
      <c r="AR7" s="249"/>
      <c r="AS7" s="250"/>
      <c r="AT7" s="250"/>
      <c r="AU7" s="250"/>
      <c r="AV7" s="251"/>
      <c r="AW7" s="216" t="s">
        <v>73</v>
      </c>
    </row>
    <row r="8" spans="2:51" ht="27" customHeight="1">
      <c r="B8" s="613" t="s">
        <v>49</v>
      </c>
      <c r="C8" s="614"/>
      <c r="D8" s="614"/>
      <c r="E8" s="614"/>
      <c r="F8" s="678"/>
      <c r="G8" s="219">
        <v>1590</v>
      </c>
      <c r="H8" s="633"/>
      <c r="I8" s="633"/>
      <c r="J8" s="633"/>
      <c r="K8" s="633"/>
      <c r="L8" s="213">
        <v>1436</v>
      </c>
      <c r="M8" s="633"/>
      <c r="N8" s="633"/>
      <c r="O8" s="633"/>
      <c r="P8" s="633"/>
      <c r="Q8" s="219">
        <v>1437</v>
      </c>
      <c r="R8" s="633"/>
      <c r="S8" s="633"/>
      <c r="T8" s="633"/>
      <c r="U8" s="633"/>
      <c r="V8" s="219">
        <v>1438</v>
      </c>
      <c r="W8" s="633"/>
      <c r="X8" s="633"/>
      <c r="Y8" s="633"/>
      <c r="Z8" s="633"/>
      <c r="AA8" s="219">
        <v>1439</v>
      </c>
      <c r="AB8" s="617"/>
      <c r="AC8" s="617"/>
      <c r="AD8" s="617"/>
      <c r="AE8" s="617"/>
      <c r="AF8" s="219">
        <v>1441</v>
      </c>
      <c r="AG8" s="679"/>
      <c r="AH8" s="679"/>
      <c r="AI8" s="679"/>
      <c r="AJ8" s="679"/>
      <c r="AK8" s="679"/>
      <c r="AL8" s="219">
        <v>1442</v>
      </c>
      <c r="AM8" s="633"/>
      <c r="AN8" s="633"/>
      <c r="AO8" s="633"/>
      <c r="AP8" s="633"/>
      <c r="AQ8" s="219">
        <v>1443</v>
      </c>
      <c r="AR8" s="617"/>
      <c r="AS8" s="617"/>
      <c r="AT8" s="617"/>
      <c r="AU8" s="617"/>
      <c r="AV8" s="617"/>
      <c r="AW8" s="220" t="s">
        <v>2</v>
      </c>
    </row>
    <row r="9" spans="2:51" ht="27" customHeight="1">
      <c r="B9" s="613" t="s">
        <v>50</v>
      </c>
      <c r="C9" s="614"/>
      <c r="D9" s="614"/>
      <c r="E9" s="614"/>
      <c r="F9" s="678"/>
      <c r="G9" s="213">
        <v>1444</v>
      </c>
      <c r="H9" s="633"/>
      <c r="I9" s="633"/>
      <c r="J9" s="633"/>
      <c r="K9" s="633"/>
      <c r="L9" s="213">
        <v>1447</v>
      </c>
      <c r="M9" s="633"/>
      <c r="N9" s="633"/>
      <c r="O9" s="633"/>
      <c r="P9" s="633"/>
      <c r="Q9" s="219">
        <v>1448</v>
      </c>
      <c r="R9" s="633"/>
      <c r="S9" s="633"/>
      <c r="T9" s="633"/>
      <c r="U9" s="633"/>
      <c r="V9" s="219">
        <v>1449</v>
      </c>
      <c r="W9" s="633"/>
      <c r="X9" s="633"/>
      <c r="Y9" s="633"/>
      <c r="Z9" s="633"/>
      <c r="AA9" s="213">
        <v>1508</v>
      </c>
      <c r="AB9" s="617"/>
      <c r="AC9" s="617"/>
      <c r="AD9" s="617"/>
      <c r="AE9" s="617"/>
      <c r="AF9" s="219">
        <v>1509</v>
      </c>
      <c r="AG9" s="679"/>
      <c r="AH9" s="679"/>
      <c r="AI9" s="679"/>
      <c r="AJ9" s="679"/>
      <c r="AK9" s="679"/>
      <c r="AL9" s="219">
        <v>1510</v>
      </c>
      <c r="AM9" s="633"/>
      <c r="AN9" s="633"/>
      <c r="AO9" s="633"/>
      <c r="AP9" s="633"/>
      <c r="AQ9" s="219">
        <v>1511</v>
      </c>
      <c r="AR9" s="617"/>
      <c r="AS9" s="617"/>
      <c r="AT9" s="617"/>
      <c r="AU9" s="617"/>
      <c r="AV9" s="617"/>
      <c r="AW9" s="216" t="s">
        <v>73</v>
      </c>
    </row>
    <row r="10" spans="2:51" ht="27" customHeight="1">
      <c r="B10" s="613" t="s">
        <v>257</v>
      </c>
      <c r="C10" s="614"/>
      <c r="D10" s="614"/>
      <c r="E10" s="614"/>
      <c r="F10" s="678"/>
      <c r="G10" s="213">
        <v>1512</v>
      </c>
      <c r="H10" s="633"/>
      <c r="I10" s="633"/>
      <c r="J10" s="633"/>
      <c r="K10" s="633"/>
      <c r="L10" s="213">
        <v>1513</v>
      </c>
      <c r="M10" s="633">
        <f>+'RREE  at2023 determinado'!V22</f>
        <v>1397080.3</v>
      </c>
      <c r="N10" s="633"/>
      <c r="O10" s="633"/>
      <c r="P10" s="633"/>
      <c r="Q10" s="237"/>
      <c r="R10" s="238"/>
      <c r="S10" s="239"/>
      <c r="T10" s="239"/>
      <c r="U10" s="240"/>
      <c r="V10" s="237"/>
      <c r="W10" s="238"/>
      <c r="X10" s="239"/>
      <c r="Y10" s="239"/>
      <c r="Z10" s="240"/>
      <c r="AA10" s="213">
        <v>1514</v>
      </c>
      <c r="AB10" s="617"/>
      <c r="AC10" s="617"/>
      <c r="AD10" s="617"/>
      <c r="AE10" s="617"/>
      <c r="AF10" s="237"/>
      <c r="AG10" s="238"/>
      <c r="AH10" s="239"/>
      <c r="AI10" s="239"/>
      <c r="AJ10" s="239"/>
      <c r="AK10" s="240"/>
      <c r="AL10" s="237"/>
      <c r="AM10" s="238"/>
      <c r="AN10" s="239"/>
      <c r="AO10" s="239"/>
      <c r="AP10" s="240"/>
      <c r="AQ10" s="237"/>
      <c r="AR10" s="249"/>
      <c r="AS10" s="250"/>
      <c r="AT10" s="250"/>
      <c r="AU10" s="250"/>
      <c r="AV10" s="251"/>
      <c r="AW10" s="220" t="s">
        <v>2</v>
      </c>
    </row>
    <row r="11" spans="2:51" ht="27" customHeight="1">
      <c r="B11" s="613" t="s">
        <v>258</v>
      </c>
      <c r="C11" s="614"/>
      <c r="D11" s="614"/>
      <c r="E11" s="614"/>
      <c r="F11" s="678"/>
      <c r="G11" s="213">
        <v>1515</v>
      </c>
      <c r="H11" s="633"/>
      <c r="I11" s="633"/>
      <c r="J11" s="633"/>
      <c r="K11" s="633"/>
      <c r="L11" s="213">
        <v>1516</v>
      </c>
      <c r="M11" s="633"/>
      <c r="N11" s="633"/>
      <c r="O11" s="633"/>
      <c r="P11" s="633"/>
      <c r="Q11" s="219">
        <v>1517</v>
      </c>
      <c r="R11" s="633"/>
      <c r="S11" s="633"/>
      <c r="T11" s="633"/>
      <c r="U11" s="633"/>
      <c r="V11" s="219">
        <v>1518</v>
      </c>
      <c r="W11" s="633">
        <f>+'RREE  at2023 correcto'!X23+'RREE  at2023 correcto'!X25</f>
        <v>0</v>
      </c>
      <c r="X11" s="633"/>
      <c r="Y11" s="633"/>
      <c r="Z11" s="633"/>
      <c r="AA11" s="213">
        <v>1519</v>
      </c>
      <c r="AB11" s="617"/>
      <c r="AC11" s="617"/>
      <c r="AD11" s="617"/>
      <c r="AE11" s="617"/>
      <c r="AF11" s="219">
        <v>1520</v>
      </c>
      <c r="AG11" s="679"/>
      <c r="AH11" s="679"/>
      <c r="AI11" s="679"/>
      <c r="AJ11" s="679"/>
      <c r="AK11" s="679"/>
      <c r="AL11" s="219">
        <v>1521</v>
      </c>
      <c r="AM11" s="633">
        <f>+'RREE  at2023 correcto'!AC24</f>
        <v>0</v>
      </c>
      <c r="AN11" s="633"/>
      <c r="AO11" s="633"/>
      <c r="AP11" s="633"/>
      <c r="AQ11" s="219">
        <v>1522</v>
      </c>
      <c r="AR11" s="617"/>
      <c r="AS11" s="617"/>
      <c r="AT11" s="617"/>
      <c r="AU11" s="617"/>
      <c r="AV11" s="617"/>
      <c r="AW11" s="220" t="s">
        <v>2</v>
      </c>
    </row>
    <row r="12" spans="2:51" ht="27" customHeight="1">
      <c r="B12" s="634" t="s">
        <v>38</v>
      </c>
      <c r="C12" s="635"/>
      <c r="D12" s="635"/>
      <c r="E12" s="635"/>
      <c r="F12" s="685"/>
      <c r="G12" s="213">
        <v>1523</v>
      </c>
      <c r="H12" s="633"/>
      <c r="I12" s="633"/>
      <c r="J12" s="633"/>
      <c r="K12" s="633"/>
      <c r="L12" s="213">
        <v>1524</v>
      </c>
      <c r="M12" s="633"/>
      <c r="N12" s="633"/>
      <c r="O12" s="633"/>
      <c r="P12" s="633"/>
      <c r="Q12" s="219">
        <v>1525</v>
      </c>
      <c r="R12" s="633"/>
      <c r="S12" s="633"/>
      <c r="T12" s="633"/>
      <c r="U12" s="633"/>
      <c r="V12" s="219">
        <v>1526</v>
      </c>
      <c r="W12" s="633"/>
      <c r="X12" s="633"/>
      <c r="Y12" s="633"/>
      <c r="Z12" s="633"/>
      <c r="AA12" s="213">
        <v>1527</v>
      </c>
      <c r="AB12" s="617"/>
      <c r="AC12" s="617"/>
      <c r="AD12" s="617"/>
      <c r="AE12" s="617"/>
      <c r="AF12" s="219">
        <v>1528</v>
      </c>
      <c r="AG12" s="679"/>
      <c r="AH12" s="679"/>
      <c r="AI12" s="679"/>
      <c r="AJ12" s="679"/>
      <c r="AK12" s="679"/>
      <c r="AL12" s="219">
        <v>1529</v>
      </c>
      <c r="AM12" s="633"/>
      <c r="AN12" s="633"/>
      <c r="AO12" s="633"/>
      <c r="AP12" s="633"/>
      <c r="AQ12" s="219">
        <v>1530</v>
      </c>
      <c r="AR12" s="617"/>
      <c r="AS12" s="617"/>
      <c r="AT12" s="617"/>
      <c r="AU12" s="617"/>
      <c r="AV12" s="617"/>
      <c r="AW12" s="220" t="s">
        <v>2</v>
      </c>
    </row>
    <row r="13" spans="2:51" ht="27" customHeight="1">
      <c r="B13" s="634" t="s">
        <v>39</v>
      </c>
      <c r="C13" s="635"/>
      <c r="D13" s="635"/>
      <c r="E13" s="635"/>
      <c r="F13" s="685"/>
      <c r="G13" s="213">
        <v>1531</v>
      </c>
      <c r="H13" s="633"/>
      <c r="I13" s="633"/>
      <c r="J13" s="633"/>
      <c r="K13" s="633"/>
      <c r="L13" s="213">
        <v>1532</v>
      </c>
      <c r="M13" s="633"/>
      <c r="N13" s="633"/>
      <c r="O13" s="633"/>
      <c r="P13" s="633"/>
      <c r="Q13" s="219">
        <v>1533</v>
      </c>
      <c r="R13" s="633"/>
      <c r="S13" s="633"/>
      <c r="T13" s="633"/>
      <c r="U13" s="633"/>
      <c r="V13" s="219">
        <v>1534</v>
      </c>
      <c r="W13" s="633"/>
      <c r="X13" s="633"/>
      <c r="Y13" s="633"/>
      <c r="Z13" s="633"/>
      <c r="AA13" s="213">
        <v>1535</v>
      </c>
      <c r="AB13" s="617"/>
      <c r="AC13" s="617"/>
      <c r="AD13" s="617"/>
      <c r="AE13" s="617"/>
      <c r="AF13" s="219">
        <v>1536</v>
      </c>
      <c r="AG13" s="679"/>
      <c r="AH13" s="679"/>
      <c r="AI13" s="679"/>
      <c r="AJ13" s="679"/>
      <c r="AK13" s="679"/>
      <c r="AL13" s="219">
        <v>1537</v>
      </c>
      <c r="AM13" s="633"/>
      <c r="AN13" s="633"/>
      <c r="AO13" s="633"/>
      <c r="AP13" s="633"/>
      <c r="AQ13" s="219">
        <v>1538</v>
      </c>
      <c r="AR13" s="617"/>
      <c r="AS13" s="617"/>
      <c r="AT13" s="617"/>
      <c r="AU13" s="617"/>
      <c r="AV13" s="617"/>
      <c r="AW13" s="216" t="s">
        <v>73</v>
      </c>
    </row>
    <row r="14" spans="2:51" ht="27" customHeight="1">
      <c r="B14" s="613" t="s">
        <v>259</v>
      </c>
      <c r="C14" s="614"/>
      <c r="D14" s="614"/>
      <c r="E14" s="614"/>
      <c r="F14" s="678"/>
      <c r="G14" s="213">
        <v>1539</v>
      </c>
      <c r="H14" s="633"/>
      <c r="I14" s="633"/>
      <c r="J14" s="633"/>
      <c r="K14" s="633"/>
      <c r="L14" s="213">
        <v>1540</v>
      </c>
      <c r="M14" s="633">
        <f>-'RREE  at2023 determinado'!V28</f>
        <v>1999998</v>
      </c>
      <c r="N14" s="633"/>
      <c r="O14" s="633"/>
      <c r="P14" s="633"/>
      <c r="Q14" s="219">
        <v>1541</v>
      </c>
      <c r="R14" s="633"/>
      <c r="S14" s="633"/>
      <c r="T14" s="633"/>
      <c r="U14" s="633"/>
      <c r="V14" s="219">
        <v>1542</v>
      </c>
      <c r="W14" s="633">
        <f>-'RREE  at2023 correcto'!X34</f>
        <v>0</v>
      </c>
      <c r="X14" s="633"/>
      <c r="Y14" s="633"/>
      <c r="Z14" s="633"/>
      <c r="AA14" s="213">
        <v>1543</v>
      </c>
      <c r="AB14" s="617"/>
      <c r="AC14" s="617"/>
      <c r="AD14" s="617"/>
      <c r="AE14" s="617"/>
      <c r="AF14" s="219">
        <v>1544</v>
      </c>
      <c r="AG14" s="679"/>
      <c r="AH14" s="679"/>
      <c r="AI14" s="679"/>
      <c r="AJ14" s="679"/>
      <c r="AK14" s="679"/>
      <c r="AL14" s="219">
        <v>1547</v>
      </c>
      <c r="AM14" s="633">
        <f>-'RREE  at2023 correcto'!AC34</f>
        <v>0</v>
      </c>
      <c r="AN14" s="633"/>
      <c r="AO14" s="633"/>
      <c r="AP14" s="633"/>
      <c r="AQ14" s="219">
        <v>1548</v>
      </c>
      <c r="AR14" s="617"/>
      <c r="AS14" s="617"/>
      <c r="AT14" s="617"/>
      <c r="AU14" s="617"/>
      <c r="AV14" s="617"/>
      <c r="AW14" s="216" t="s">
        <v>73</v>
      </c>
    </row>
    <row r="15" spans="2:51" ht="45.6" customHeight="1">
      <c r="B15" s="613" t="s">
        <v>260</v>
      </c>
      <c r="C15" s="614"/>
      <c r="D15" s="614"/>
      <c r="E15" s="614"/>
      <c r="F15" s="678"/>
      <c r="G15" s="213">
        <v>1549</v>
      </c>
      <c r="H15" s="633"/>
      <c r="I15" s="633"/>
      <c r="J15" s="633"/>
      <c r="K15" s="633"/>
      <c r="L15" s="213">
        <v>1550</v>
      </c>
      <c r="M15" s="633"/>
      <c r="N15" s="633"/>
      <c r="O15" s="633"/>
      <c r="P15" s="633"/>
      <c r="Q15" s="219">
        <v>1551</v>
      </c>
      <c r="R15" s="633"/>
      <c r="S15" s="633"/>
      <c r="T15" s="633"/>
      <c r="U15" s="633"/>
      <c r="V15" s="219">
        <v>1552</v>
      </c>
      <c r="W15" s="633"/>
      <c r="X15" s="633"/>
      <c r="Y15" s="633"/>
      <c r="Z15" s="633"/>
      <c r="AA15" s="213">
        <v>1553</v>
      </c>
      <c r="AB15" s="617"/>
      <c r="AC15" s="617"/>
      <c r="AD15" s="617"/>
      <c r="AE15" s="617"/>
      <c r="AF15" s="219">
        <v>1554</v>
      </c>
      <c r="AG15" s="679"/>
      <c r="AH15" s="679"/>
      <c r="AI15" s="679"/>
      <c r="AJ15" s="679"/>
      <c r="AK15" s="679"/>
      <c r="AL15" s="219">
        <v>1555</v>
      </c>
      <c r="AM15" s="633"/>
      <c r="AN15" s="633"/>
      <c r="AO15" s="633"/>
      <c r="AP15" s="633"/>
      <c r="AQ15" s="219">
        <v>1556</v>
      </c>
      <c r="AR15" s="617"/>
      <c r="AS15" s="617"/>
      <c r="AT15" s="617"/>
      <c r="AU15" s="617"/>
      <c r="AV15" s="617"/>
      <c r="AW15" s="216" t="s">
        <v>73</v>
      </c>
    </row>
    <row r="16" spans="2:51" ht="47.1" customHeight="1">
      <c r="B16" s="613" t="s">
        <v>51</v>
      </c>
      <c r="C16" s="614"/>
      <c r="D16" s="614"/>
      <c r="E16" s="614"/>
      <c r="F16" s="678"/>
      <c r="G16" s="213">
        <v>1557</v>
      </c>
      <c r="H16" s="633"/>
      <c r="I16" s="633"/>
      <c r="J16" s="633"/>
      <c r="K16" s="633"/>
      <c r="L16" s="213">
        <v>1558</v>
      </c>
      <c r="M16" s="633">
        <f>-'RREE  at2023 determinado'!V45</f>
        <v>0</v>
      </c>
      <c r="N16" s="633"/>
      <c r="O16" s="633"/>
      <c r="P16" s="633"/>
      <c r="Q16" s="237"/>
      <c r="R16" s="252"/>
      <c r="S16" s="253"/>
      <c r="T16" s="253"/>
      <c r="U16" s="254"/>
      <c r="V16" s="237"/>
      <c r="W16" s="252"/>
      <c r="X16" s="253"/>
      <c r="Y16" s="253"/>
      <c r="Z16" s="254"/>
      <c r="AA16" s="213">
        <v>1559</v>
      </c>
      <c r="AB16" s="617"/>
      <c r="AC16" s="617"/>
      <c r="AD16" s="617"/>
      <c r="AE16" s="617"/>
      <c r="AF16" s="219">
        <v>1560</v>
      </c>
      <c r="AG16" s="679"/>
      <c r="AH16" s="679"/>
      <c r="AI16" s="679"/>
      <c r="AJ16" s="679"/>
      <c r="AK16" s="679"/>
      <c r="AL16" s="219">
        <v>1561</v>
      </c>
      <c r="AM16" s="633"/>
      <c r="AN16" s="633"/>
      <c r="AO16" s="633"/>
      <c r="AP16" s="633"/>
      <c r="AQ16" s="219">
        <v>1562</v>
      </c>
      <c r="AR16" s="617"/>
      <c r="AS16" s="617"/>
      <c r="AT16" s="617"/>
      <c r="AU16" s="617"/>
      <c r="AV16" s="617"/>
      <c r="AW16" s="216" t="s">
        <v>73</v>
      </c>
    </row>
    <row r="17" spans="2:49" s="225" customFormat="1" ht="38.1" customHeight="1">
      <c r="B17" s="653" t="s">
        <v>40</v>
      </c>
      <c r="C17" s="654"/>
      <c r="D17" s="654"/>
      <c r="E17" s="654"/>
      <c r="F17" s="690"/>
      <c r="G17" s="222">
        <v>1563</v>
      </c>
      <c r="H17" s="657">
        <f>+H5-H6+H8-H9+H10+H11+H12-H13-H14-H15-H16</f>
        <v>0</v>
      </c>
      <c r="I17" s="657"/>
      <c r="J17" s="657"/>
      <c r="K17" s="657"/>
      <c r="L17" s="222">
        <v>1564</v>
      </c>
      <c r="M17" s="657"/>
      <c r="N17" s="657"/>
      <c r="O17" s="657"/>
      <c r="P17" s="657"/>
      <c r="Q17" s="222">
        <v>1565</v>
      </c>
      <c r="R17" s="657">
        <f>+R5-R6+R8-R9+R11+R12-R13-R14-R15</f>
        <v>0</v>
      </c>
      <c r="S17" s="657"/>
      <c r="T17" s="657"/>
      <c r="U17" s="657"/>
      <c r="V17" s="222">
        <v>1566</v>
      </c>
      <c r="W17" s="657">
        <f>+W5-W6+W8-W9+W11+W12-W13-W14-W15</f>
        <v>0</v>
      </c>
      <c r="X17" s="657"/>
      <c r="Y17" s="657"/>
      <c r="Z17" s="657"/>
      <c r="AA17" s="222">
        <v>1567</v>
      </c>
      <c r="AB17" s="657">
        <f>+AB5+AB8-AB9+AB10+AB11+AB12-AB13-AB14-AB15-AB16</f>
        <v>0</v>
      </c>
      <c r="AC17" s="657"/>
      <c r="AD17" s="657"/>
      <c r="AE17" s="657"/>
      <c r="AF17" s="223">
        <v>1568</v>
      </c>
      <c r="AG17" s="691">
        <f>+AG5+AG8-AG7-AG9+AG11+AG12-AG13-AG14-AG15-AG16</f>
        <v>0</v>
      </c>
      <c r="AH17" s="691"/>
      <c r="AI17" s="691"/>
      <c r="AJ17" s="691"/>
      <c r="AK17" s="691"/>
      <c r="AL17" s="223">
        <v>1569</v>
      </c>
      <c r="AM17" s="657">
        <f>+AM5-AM7+AM8-AM9+AM11+AM12-AM13-AM14-AM15-AM16</f>
        <v>0</v>
      </c>
      <c r="AN17" s="657"/>
      <c r="AO17" s="657"/>
      <c r="AP17" s="657"/>
      <c r="AQ17" s="223">
        <v>1570</v>
      </c>
      <c r="AR17" s="657">
        <f>+AR5</f>
        <v>0</v>
      </c>
      <c r="AS17" s="657"/>
      <c r="AT17" s="657"/>
      <c r="AU17" s="657"/>
      <c r="AV17" s="657"/>
      <c r="AW17" s="224" t="s">
        <v>3</v>
      </c>
    </row>
    <row r="18" spans="2:49" s="225" customFormat="1" ht="41.1" customHeight="1" thickBot="1">
      <c r="B18" s="686" t="s">
        <v>261</v>
      </c>
      <c r="C18" s="687"/>
      <c r="D18" s="687"/>
      <c r="E18" s="687"/>
      <c r="F18" s="688"/>
      <c r="G18" s="230">
        <v>1368</v>
      </c>
      <c r="H18" s="637"/>
      <c r="I18" s="638"/>
      <c r="J18" s="638"/>
      <c r="K18" s="689"/>
      <c r="L18" s="230">
        <v>1371</v>
      </c>
      <c r="M18" s="637">
        <f>+M14-M10</f>
        <v>602917.69999999995</v>
      </c>
      <c r="N18" s="638"/>
      <c r="O18" s="638"/>
      <c r="P18" s="689"/>
      <c r="Q18" s="230">
        <v>1571</v>
      </c>
      <c r="R18" s="637"/>
      <c r="S18" s="638"/>
      <c r="T18" s="638"/>
      <c r="U18" s="689"/>
      <c r="V18" s="230">
        <v>1572</v>
      </c>
      <c r="W18" s="637"/>
      <c r="X18" s="638"/>
      <c r="Y18" s="638"/>
      <c r="Z18" s="689"/>
      <c r="AA18" s="255"/>
      <c r="AB18" s="256"/>
      <c r="AC18" s="299"/>
      <c r="AD18" s="299"/>
      <c r="AE18" s="299"/>
      <c r="AF18" s="255"/>
      <c r="AG18" s="298"/>
      <c r="AH18" s="299"/>
      <c r="AI18" s="299"/>
      <c r="AJ18" s="299"/>
      <c r="AK18" s="259"/>
      <c r="AL18" s="255"/>
      <c r="AM18" s="255"/>
      <c r="AN18" s="260"/>
      <c r="AO18" s="260"/>
      <c r="AP18" s="261"/>
      <c r="AQ18" s="255"/>
      <c r="AR18" s="255"/>
      <c r="AS18" s="260"/>
      <c r="AT18" s="260"/>
      <c r="AU18" s="260"/>
      <c r="AV18" s="261"/>
      <c r="AW18" s="262" t="s">
        <v>3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H56"/>
  <sheetViews>
    <sheetView showGridLines="0" topLeftCell="C37" zoomScaleNormal="100" workbookViewId="0">
      <selection activeCell="Z50" sqref="Z50:AG56"/>
    </sheetView>
  </sheetViews>
  <sheetFormatPr baseColWidth="10" defaultColWidth="11.5703125" defaultRowHeight="15"/>
  <cols>
    <col min="1" max="1" width="1.85546875" style="17" customWidth="1"/>
    <col min="2" max="2" width="32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5.5703125" style="17" customWidth="1"/>
    <col min="19" max="19" width="9.140625" style="31" customWidth="1"/>
    <col min="20" max="20" width="7" style="17" customWidth="1"/>
    <col min="21" max="21" width="14.140625" style="17" bestFit="1" customWidth="1"/>
    <col min="22" max="22" width="14.28515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2" width="11.5703125" style="17"/>
    <col min="33" max="33" width="16.140625" style="17" customWidth="1"/>
    <col min="34" max="34" width="17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32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5.570312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32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5.570312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32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5.570312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32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5.570312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32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5.570312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32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5.570312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32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5.570312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32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5.570312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32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5.570312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32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5.570312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32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5.570312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32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5.570312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32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5.570312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32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5.570312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32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5.570312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32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5.570312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32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5.570312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32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5.570312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32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5.570312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32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5.570312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32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5.570312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32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5.570312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32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5.570312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32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5.570312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32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5.570312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32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5.570312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32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5.570312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32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5.570312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32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5.570312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32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5.570312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32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5.570312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32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5.570312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32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5.570312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32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5.570312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32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5.570312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32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5.570312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32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5.570312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32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5.570312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32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5.570312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32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5.570312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32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5.570312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32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5.570312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32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5.570312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32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5.570312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32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5.570312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32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5.570312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32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5.570312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32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5.570312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32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5.570312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32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5.570312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32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5.570312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32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5.570312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32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5.570312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32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5.570312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32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5.570312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32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5.570312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32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5.570312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32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5.570312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32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5.570312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32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5.570312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32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5.570312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32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5.570312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32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5.570312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2" ht="15.75" thickBot="1"/>
    <row r="2" spans="3:22" s="180" customFormat="1" ht="18.75">
      <c r="C2" s="461" t="s">
        <v>184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3"/>
      <c r="S2" s="35"/>
    </row>
    <row r="3" spans="3:22" s="180" customFormat="1" ht="23.45" customHeight="1" thickBot="1">
      <c r="C3" s="464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6"/>
      <c r="S3" s="35"/>
    </row>
    <row r="4" spans="3:22" ht="27" customHeight="1" thickBot="1">
      <c r="C4" s="181"/>
      <c r="D4" s="182"/>
      <c r="E4" s="182"/>
      <c r="F4" s="182"/>
      <c r="G4" s="182"/>
      <c r="H4" s="182"/>
      <c r="I4" s="182"/>
      <c r="J4" s="182"/>
      <c r="K4" s="183"/>
      <c r="L4" s="467" t="s">
        <v>185</v>
      </c>
      <c r="M4" s="468"/>
      <c r="N4" s="468"/>
      <c r="O4" s="468"/>
      <c r="P4" s="469"/>
      <c r="Q4" s="184"/>
    </row>
    <row r="5" spans="3:22" ht="27" customHeight="1">
      <c r="C5" s="470" t="s">
        <v>186</v>
      </c>
      <c r="D5" s="471"/>
      <c r="E5" s="471"/>
      <c r="F5" s="471"/>
      <c r="G5" s="471"/>
      <c r="H5" s="471"/>
      <c r="I5" s="471"/>
      <c r="J5" s="471"/>
      <c r="K5" s="40">
        <v>1400</v>
      </c>
      <c r="L5" s="472">
        <v>54687158</v>
      </c>
      <c r="M5" s="473"/>
      <c r="N5" s="473"/>
      <c r="O5" s="473"/>
      <c r="P5" s="474"/>
      <c r="Q5" s="18" t="s">
        <v>2</v>
      </c>
    </row>
    <row r="6" spans="3:22" ht="27" customHeight="1">
      <c r="C6" s="456" t="s">
        <v>187</v>
      </c>
      <c r="D6" s="457"/>
      <c r="E6" s="457"/>
      <c r="F6" s="457"/>
      <c r="G6" s="457"/>
      <c r="H6" s="457"/>
      <c r="I6" s="457"/>
      <c r="J6" s="457"/>
      <c r="K6" s="43">
        <v>1401</v>
      </c>
      <c r="L6" s="458"/>
      <c r="M6" s="459"/>
      <c r="N6" s="459"/>
      <c r="O6" s="459"/>
      <c r="P6" s="460"/>
      <c r="Q6" s="20" t="s">
        <v>2</v>
      </c>
    </row>
    <row r="7" spans="3:22" ht="27" customHeight="1">
      <c r="C7" s="185" t="s">
        <v>188</v>
      </c>
      <c r="D7" s="26"/>
      <c r="E7" s="26"/>
      <c r="F7" s="26"/>
      <c r="G7" s="26"/>
      <c r="H7" s="26"/>
      <c r="I7" s="26"/>
      <c r="J7" s="26"/>
      <c r="K7" s="43">
        <v>1402</v>
      </c>
      <c r="L7" s="458"/>
      <c r="M7" s="459"/>
      <c r="N7" s="459"/>
      <c r="O7" s="459"/>
      <c r="P7" s="460"/>
      <c r="Q7" s="20" t="s">
        <v>2</v>
      </c>
    </row>
    <row r="8" spans="3:22" ht="27" customHeight="1">
      <c r="C8" s="475" t="s">
        <v>189</v>
      </c>
      <c r="D8" s="476"/>
      <c r="E8" s="476"/>
      <c r="F8" s="476"/>
      <c r="G8" s="476"/>
      <c r="H8" s="476"/>
      <c r="I8" s="476"/>
      <c r="J8" s="476"/>
      <c r="K8" s="43">
        <v>1403</v>
      </c>
      <c r="L8" s="458"/>
      <c r="M8" s="459"/>
      <c r="N8" s="459"/>
      <c r="O8" s="459"/>
      <c r="P8" s="460"/>
      <c r="Q8" s="20" t="s">
        <v>2</v>
      </c>
    </row>
    <row r="9" spans="3:22" ht="27" customHeight="1">
      <c r="C9" s="475" t="s">
        <v>190</v>
      </c>
      <c r="D9" s="476"/>
      <c r="E9" s="476"/>
      <c r="F9" s="476"/>
      <c r="G9" s="476"/>
      <c r="H9" s="476"/>
      <c r="I9" s="476"/>
      <c r="J9" s="476"/>
      <c r="K9" s="43">
        <v>1587</v>
      </c>
      <c r="L9" s="458"/>
      <c r="M9" s="459"/>
      <c r="N9" s="459"/>
      <c r="O9" s="459"/>
      <c r="P9" s="460"/>
      <c r="Q9" s="20" t="s">
        <v>2</v>
      </c>
    </row>
    <row r="10" spans="3:22" ht="27" customHeight="1">
      <c r="C10" s="456" t="s">
        <v>8</v>
      </c>
      <c r="D10" s="457"/>
      <c r="E10" s="457"/>
      <c r="F10" s="457"/>
      <c r="G10" s="457"/>
      <c r="H10" s="457"/>
      <c r="I10" s="457"/>
      <c r="J10" s="457"/>
      <c r="K10" s="43">
        <v>1588</v>
      </c>
      <c r="L10" s="458">
        <f>18063+1200000</f>
        <v>1218063</v>
      </c>
      <c r="M10" s="459"/>
      <c r="N10" s="459"/>
      <c r="O10" s="459"/>
      <c r="P10" s="460"/>
      <c r="Q10" s="20" t="s">
        <v>2</v>
      </c>
    </row>
    <row r="11" spans="3:22" ht="54.6" customHeight="1">
      <c r="C11" s="475" t="s">
        <v>191</v>
      </c>
      <c r="D11" s="476"/>
      <c r="E11" s="476"/>
      <c r="F11" s="476"/>
      <c r="G11" s="476"/>
      <c r="H11" s="476"/>
      <c r="I11" s="476"/>
      <c r="J11" s="476"/>
      <c r="K11" s="43">
        <v>1404</v>
      </c>
      <c r="L11" s="458"/>
      <c r="M11" s="459"/>
      <c r="N11" s="459"/>
      <c r="O11" s="459"/>
      <c r="P11" s="460"/>
      <c r="Q11" s="20" t="s">
        <v>2</v>
      </c>
    </row>
    <row r="12" spans="3:22" ht="27" customHeight="1" thickBot="1">
      <c r="C12" s="477" t="s">
        <v>192</v>
      </c>
      <c r="D12" s="478"/>
      <c r="E12" s="478"/>
      <c r="F12" s="478"/>
      <c r="G12" s="478"/>
      <c r="H12" s="478"/>
      <c r="I12" s="478"/>
      <c r="J12" s="478"/>
      <c r="K12" s="41">
        <v>1405</v>
      </c>
      <c r="L12" s="479"/>
      <c r="M12" s="480"/>
      <c r="N12" s="480"/>
      <c r="O12" s="480"/>
      <c r="P12" s="481"/>
      <c r="Q12" s="186" t="s">
        <v>2</v>
      </c>
    </row>
    <row r="13" spans="3:22" ht="27" customHeight="1" thickBot="1">
      <c r="C13" s="482" t="s">
        <v>193</v>
      </c>
      <c r="D13" s="483"/>
      <c r="E13" s="483"/>
      <c r="F13" s="483"/>
      <c r="G13" s="483"/>
      <c r="H13" s="483"/>
      <c r="I13" s="483"/>
      <c r="J13" s="484"/>
      <c r="K13" s="30">
        <v>1410</v>
      </c>
      <c r="L13" s="485">
        <f>SUM(L5:P12)</f>
        <v>55905221</v>
      </c>
      <c r="M13" s="485"/>
      <c r="N13" s="485"/>
      <c r="O13" s="485"/>
      <c r="P13" s="485"/>
      <c r="Q13" s="39" t="s">
        <v>3</v>
      </c>
    </row>
    <row r="14" spans="3:22" ht="27" customHeight="1" thickBot="1">
      <c r="C14" s="486" t="s">
        <v>194</v>
      </c>
      <c r="D14" s="487"/>
      <c r="E14" s="487"/>
      <c r="F14" s="487"/>
      <c r="G14" s="487"/>
      <c r="H14" s="487"/>
      <c r="I14" s="487"/>
      <c r="J14" s="488"/>
      <c r="K14" s="272">
        <v>1406</v>
      </c>
      <c r="L14" s="473"/>
      <c r="M14" s="473"/>
      <c r="N14" s="473"/>
      <c r="O14" s="473"/>
      <c r="P14" s="473"/>
      <c r="Q14" s="187" t="s">
        <v>73</v>
      </c>
      <c r="S14" s="31" t="s">
        <v>195</v>
      </c>
      <c r="T14" s="31"/>
      <c r="U14" s="31"/>
      <c r="V14" s="31"/>
    </row>
    <row r="15" spans="3:22" ht="27" customHeight="1" thickBot="1">
      <c r="C15" s="475" t="s">
        <v>196</v>
      </c>
      <c r="D15" s="476"/>
      <c r="E15" s="476"/>
      <c r="F15" s="476"/>
      <c r="G15" s="476"/>
      <c r="H15" s="476"/>
      <c r="I15" s="476"/>
      <c r="J15" s="489"/>
      <c r="K15" s="19">
        <v>1407</v>
      </c>
      <c r="L15" s="473"/>
      <c r="M15" s="473"/>
      <c r="N15" s="473"/>
      <c r="O15" s="473"/>
      <c r="P15" s="473"/>
      <c r="Q15" s="21" t="s">
        <v>73</v>
      </c>
      <c r="S15" s="31" t="s">
        <v>195</v>
      </c>
    </row>
    <row r="16" spans="3:22" ht="27" customHeight="1" thickBot="1">
      <c r="C16" s="475" t="s">
        <v>197</v>
      </c>
      <c r="D16" s="476"/>
      <c r="E16" s="476"/>
      <c r="F16" s="476"/>
      <c r="G16" s="476"/>
      <c r="H16" s="476"/>
      <c r="I16" s="476"/>
      <c r="J16" s="489"/>
      <c r="K16" s="19">
        <v>1408</v>
      </c>
      <c r="L16" s="473"/>
      <c r="M16" s="473"/>
      <c r="N16" s="473"/>
      <c r="O16" s="473"/>
      <c r="P16" s="473"/>
      <c r="Q16" s="21" t="s">
        <v>73</v>
      </c>
      <c r="S16" s="31" t="s">
        <v>195</v>
      </c>
    </row>
    <row r="17" spans="3:17" ht="27" customHeight="1" thickBot="1">
      <c r="C17" s="475" t="s">
        <v>198</v>
      </c>
      <c r="D17" s="476"/>
      <c r="E17" s="476"/>
      <c r="F17" s="476"/>
      <c r="G17" s="476"/>
      <c r="H17" s="476"/>
      <c r="I17" s="476"/>
      <c r="J17" s="489"/>
      <c r="K17" s="19">
        <v>1409</v>
      </c>
      <c r="L17" s="473"/>
      <c r="M17" s="473"/>
      <c r="N17" s="473"/>
      <c r="O17" s="473"/>
      <c r="P17" s="473"/>
      <c r="Q17" s="21" t="s">
        <v>73</v>
      </c>
    </row>
    <row r="18" spans="3:17" ht="27" customHeight="1" thickBot="1">
      <c r="C18" s="475" t="s">
        <v>199</v>
      </c>
      <c r="D18" s="476"/>
      <c r="E18" s="476"/>
      <c r="F18" s="476"/>
      <c r="G18" s="476"/>
      <c r="H18" s="476"/>
      <c r="I18" s="476"/>
      <c r="J18" s="489"/>
      <c r="K18" s="19">
        <v>1429</v>
      </c>
      <c r="L18" s="473"/>
      <c r="M18" s="473"/>
      <c r="N18" s="473"/>
      <c r="O18" s="473"/>
      <c r="P18" s="473"/>
      <c r="Q18" s="21" t="s">
        <v>73</v>
      </c>
    </row>
    <row r="19" spans="3:17" ht="27" customHeight="1" thickBot="1">
      <c r="C19" s="475" t="s">
        <v>200</v>
      </c>
      <c r="D19" s="476"/>
      <c r="E19" s="476"/>
      <c r="F19" s="476"/>
      <c r="G19" s="476"/>
      <c r="H19" s="476"/>
      <c r="I19" s="476"/>
      <c r="J19" s="489"/>
      <c r="K19" s="19">
        <v>1411</v>
      </c>
      <c r="L19" s="473">
        <v>1294883</v>
      </c>
      <c r="M19" s="473"/>
      <c r="N19" s="473"/>
      <c r="O19" s="473"/>
      <c r="P19" s="473"/>
      <c r="Q19" s="21" t="s">
        <v>73</v>
      </c>
    </row>
    <row r="20" spans="3:17" ht="27" customHeight="1" thickBot="1">
      <c r="C20" s="475" t="s">
        <v>201</v>
      </c>
      <c r="D20" s="476"/>
      <c r="E20" s="476"/>
      <c r="F20" s="476"/>
      <c r="G20" s="476"/>
      <c r="H20" s="476"/>
      <c r="I20" s="476"/>
      <c r="J20" s="489"/>
      <c r="K20" s="19">
        <v>1412</v>
      </c>
      <c r="L20" s="473">
        <v>581895</v>
      </c>
      <c r="M20" s="473"/>
      <c r="N20" s="473"/>
      <c r="O20" s="473"/>
      <c r="P20" s="473"/>
      <c r="Q20" s="21" t="s">
        <v>73</v>
      </c>
    </row>
    <row r="21" spans="3:17" ht="27" customHeight="1" thickBot="1">
      <c r="C21" s="475" t="s">
        <v>202</v>
      </c>
      <c r="D21" s="476"/>
      <c r="E21" s="476"/>
      <c r="F21" s="476"/>
      <c r="G21" s="476"/>
      <c r="H21" s="476"/>
      <c r="I21" s="476"/>
      <c r="J21" s="489"/>
      <c r="K21" s="19">
        <v>1413</v>
      </c>
      <c r="L21" s="473"/>
      <c r="M21" s="473"/>
      <c r="N21" s="473"/>
      <c r="O21" s="473"/>
      <c r="P21" s="473"/>
      <c r="Q21" s="21" t="s">
        <v>73</v>
      </c>
    </row>
    <row r="22" spans="3:17" ht="27" customHeight="1" thickBot="1">
      <c r="C22" s="475" t="s">
        <v>203</v>
      </c>
      <c r="D22" s="476"/>
      <c r="E22" s="476"/>
      <c r="F22" s="476"/>
      <c r="G22" s="476"/>
      <c r="H22" s="476"/>
      <c r="I22" s="476"/>
      <c r="J22" s="489"/>
      <c r="K22" s="19">
        <v>1414</v>
      </c>
      <c r="L22" s="473"/>
      <c r="M22" s="473"/>
      <c r="N22" s="473"/>
      <c r="O22" s="473"/>
      <c r="P22" s="473"/>
      <c r="Q22" s="21" t="s">
        <v>73</v>
      </c>
    </row>
    <row r="23" spans="3:17" ht="27" customHeight="1" thickBot="1">
      <c r="C23" s="475" t="s">
        <v>204</v>
      </c>
      <c r="D23" s="476"/>
      <c r="E23" s="476"/>
      <c r="F23" s="476"/>
      <c r="G23" s="476"/>
      <c r="H23" s="476"/>
      <c r="I23" s="476"/>
      <c r="J23" s="489"/>
      <c r="K23" s="19">
        <v>1415</v>
      </c>
      <c r="L23" s="473">
        <v>1282968</v>
      </c>
      <c r="M23" s="473"/>
      <c r="N23" s="473"/>
      <c r="O23" s="473"/>
      <c r="P23" s="473"/>
      <c r="Q23" s="21" t="s">
        <v>73</v>
      </c>
    </row>
    <row r="24" spans="3:17" ht="27" customHeight="1" thickBot="1">
      <c r="C24" s="490" t="s">
        <v>205</v>
      </c>
      <c r="D24" s="491"/>
      <c r="E24" s="491"/>
      <c r="F24" s="491"/>
      <c r="G24" s="491"/>
      <c r="H24" s="491"/>
      <c r="I24" s="491"/>
      <c r="J24" s="492"/>
      <c r="K24" s="19">
        <v>1416</v>
      </c>
      <c r="L24" s="473"/>
      <c r="M24" s="473"/>
      <c r="N24" s="473"/>
      <c r="O24" s="473"/>
      <c r="P24" s="473"/>
      <c r="Q24" s="21" t="s">
        <v>73</v>
      </c>
    </row>
    <row r="25" spans="3:17" ht="27" customHeight="1" thickBot="1">
      <c r="C25" s="490" t="s">
        <v>206</v>
      </c>
      <c r="D25" s="491"/>
      <c r="E25" s="491"/>
      <c r="F25" s="491"/>
      <c r="G25" s="491"/>
      <c r="H25" s="491"/>
      <c r="I25" s="491"/>
      <c r="J25" s="492"/>
      <c r="K25" s="19">
        <v>1417</v>
      </c>
      <c r="L25" s="473"/>
      <c r="M25" s="473"/>
      <c r="N25" s="473"/>
      <c r="O25" s="473"/>
      <c r="P25" s="473"/>
      <c r="Q25" s="21" t="s">
        <v>73</v>
      </c>
    </row>
    <row r="26" spans="3:17" ht="27" customHeight="1" thickBot="1">
      <c r="C26" s="490" t="s">
        <v>207</v>
      </c>
      <c r="D26" s="491"/>
      <c r="E26" s="491"/>
      <c r="F26" s="491"/>
      <c r="G26" s="491"/>
      <c r="H26" s="491"/>
      <c r="I26" s="491"/>
      <c r="J26" s="492"/>
      <c r="K26" s="19">
        <v>1418</v>
      </c>
      <c r="L26" s="473"/>
      <c r="M26" s="473"/>
      <c r="N26" s="473"/>
      <c r="O26" s="473"/>
      <c r="P26" s="473"/>
      <c r="Q26" s="21" t="s">
        <v>73</v>
      </c>
    </row>
    <row r="27" spans="3:17" ht="27" customHeight="1" thickBot="1">
      <c r="C27" s="490" t="s">
        <v>208</v>
      </c>
      <c r="D27" s="491"/>
      <c r="E27" s="491"/>
      <c r="F27" s="491"/>
      <c r="G27" s="491"/>
      <c r="H27" s="491"/>
      <c r="I27" s="491"/>
      <c r="J27" s="492"/>
      <c r="K27" s="19">
        <v>1419</v>
      </c>
      <c r="L27" s="473">
        <v>41879</v>
      </c>
      <c r="M27" s="473"/>
      <c r="N27" s="473"/>
      <c r="O27" s="473"/>
      <c r="P27" s="473"/>
      <c r="Q27" s="21" t="s">
        <v>73</v>
      </c>
    </row>
    <row r="28" spans="3:17" ht="27" customHeight="1" thickBot="1">
      <c r="C28" s="490" t="s">
        <v>209</v>
      </c>
      <c r="D28" s="491"/>
      <c r="E28" s="491"/>
      <c r="F28" s="491"/>
      <c r="G28" s="491"/>
      <c r="H28" s="491"/>
      <c r="I28" s="491"/>
      <c r="J28" s="492"/>
      <c r="K28" s="19">
        <v>1420</v>
      </c>
      <c r="L28" s="473"/>
      <c r="M28" s="473"/>
      <c r="N28" s="473"/>
      <c r="O28" s="473"/>
      <c r="P28" s="473"/>
      <c r="Q28" s="21" t="s">
        <v>73</v>
      </c>
    </row>
    <row r="29" spans="3:17" ht="27" customHeight="1" thickBot="1">
      <c r="C29" s="490" t="s">
        <v>210</v>
      </c>
      <c r="D29" s="491"/>
      <c r="E29" s="491"/>
      <c r="F29" s="491"/>
      <c r="G29" s="491"/>
      <c r="H29" s="491"/>
      <c r="I29" s="491"/>
      <c r="J29" s="492"/>
      <c r="K29" s="19">
        <v>1421</v>
      </c>
      <c r="L29" s="473"/>
      <c r="M29" s="473"/>
      <c r="N29" s="473"/>
      <c r="O29" s="473"/>
      <c r="P29" s="473"/>
      <c r="Q29" s="21" t="s">
        <v>73</v>
      </c>
    </row>
    <row r="30" spans="3:17" ht="27" customHeight="1" thickBot="1">
      <c r="C30" s="490" t="s">
        <v>211</v>
      </c>
      <c r="D30" s="491"/>
      <c r="E30" s="491"/>
      <c r="F30" s="491"/>
      <c r="G30" s="491"/>
      <c r="H30" s="491"/>
      <c r="I30" s="491"/>
      <c r="J30" s="492"/>
      <c r="K30" s="19">
        <v>1422</v>
      </c>
      <c r="L30" s="473"/>
      <c r="M30" s="473"/>
      <c r="N30" s="473"/>
      <c r="O30" s="473"/>
      <c r="P30" s="473"/>
      <c r="Q30" s="21" t="s">
        <v>73</v>
      </c>
    </row>
    <row r="31" spans="3:17" ht="27" customHeight="1" thickBot="1">
      <c r="C31" s="490" t="s">
        <v>212</v>
      </c>
      <c r="D31" s="491"/>
      <c r="E31" s="491"/>
      <c r="F31" s="491"/>
      <c r="G31" s="491"/>
      <c r="H31" s="491"/>
      <c r="I31" s="491"/>
      <c r="J31" s="492"/>
      <c r="K31" s="19">
        <v>1423</v>
      </c>
      <c r="L31" s="473"/>
      <c r="M31" s="473"/>
      <c r="N31" s="473"/>
      <c r="O31" s="473"/>
      <c r="P31" s="473"/>
      <c r="Q31" s="21" t="s">
        <v>73</v>
      </c>
    </row>
    <row r="32" spans="3:17" ht="27" customHeight="1" thickBot="1">
      <c r="C32" s="490" t="s">
        <v>213</v>
      </c>
      <c r="D32" s="491"/>
      <c r="E32" s="491"/>
      <c r="F32" s="491"/>
      <c r="G32" s="491"/>
      <c r="H32" s="491"/>
      <c r="I32" s="491"/>
      <c r="J32" s="492"/>
      <c r="K32" s="19">
        <v>1424</v>
      </c>
      <c r="L32" s="473">
        <v>24761990</v>
      </c>
      <c r="M32" s="473"/>
      <c r="N32" s="473"/>
      <c r="O32" s="473"/>
      <c r="P32" s="473"/>
      <c r="Q32" s="21" t="s">
        <v>73</v>
      </c>
    </row>
    <row r="33" spans="3:34" ht="35.450000000000003" customHeight="1" thickBot="1">
      <c r="C33" s="493" t="s">
        <v>214</v>
      </c>
      <c r="D33" s="494"/>
      <c r="E33" s="494"/>
      <c r="F33" s="494"/>
      <c r="G33" s="494"/>
      <c r="H33" s="494"/>
      <c r="I33" s="494"/>
      <c r="J33" s="494"/>
      <c r="K33" s="22">
        <v>1425</v>
      </c>
      <c r="L33" s="473"/>
      <c r="M33" s="473"/>
      <c r="N33" s="473"/>
      <c r="O33" s="473"/>
      <c r="P33" s="473"/>
      <c r="Q33" s="23" t="s">
        <v>73</v>
      </c>
    </row>
    <row r="34" spans="3:34" ht="27" customHeight="1">
      <c r="C34" s="493" t="s">
        <v>215</v>
      </c>
      <c r="D34" s="494"/>
      <c r="E34" s="494"/>
      <c r="F34" s="494"/>
      <c r="G34" s="494"/>
      <c r="H34" s="494"/>
      <c r="I34" s="494"/>
      <c r="J34" s="494"/>
      <c r="K34" s="22">
        <v>1426</v>
      </c>
      <c r="L34" s="495"/>
      <c r="M34" s="495"/>
      <c r="N34" s="495"/>
      <c r="O34" s="495"/>
      <c r="P34" s="495"/>
      <c r="Q34" s="23" t="s">
        <v>73</v>
      </c>
      <c r="S34" s="31" t="s">
        <v>216</v>
      </c>
      <c r="W34" s="301"/>
      <c r="X34" s="301"/>
    </row>
    <row r="35" spans="3:34" ht="27" customHeight="1">
      <c r="C35" s="496" t="s">
        <v>217</v>
      </c>
      <c r="D35" s="497"/>
      <c r="E35" s="497"/>
      <c r="F35" s="497"/>
      <c r="G35" s="497"/>
      <c r="H35" s="497"/>
      <c r="I35" s="497"/>
      <c r="J35" s="497"/>
      <c r="K35" s="22">
        <v>1427</v>
      </c>
      <c r="L35" s="498"/>
      <c r="M35" s="498"/>
      <c r="N35" s="498"/>
      <c r="O35" s="498"/>
      <c r="P35" s="498"/>
      <c r="Q35" s="23" t="s">
        <v>73</v>
      </c>
    </row>
    <row r="36" spans="3:34" ht="27" customHeight="1" thickBot="1">
      <c r="C36" s="477" t="s">
        <v>9</v>
      </c>
      <c r="D36" s="478"/>
      <c r="E36" s="478"/>
      <c r="F36" s="478"/>
      <c r="G36" s="478"/>
      <c r="H36" s="478"/>
      <c r="I36" s="478"/>
      <c r="J36" s="478"/>
      <c r="K36" s="36">
        <v>1428</v>
      </c>
      <c r="L36" s="480"/>
      <c r="M36" s="480"/>
      <c r="N36" s="480"/>
      <c r="O36" s="480"/>
      <c r="P36" s="480"/>
      <c r="Q36" s="188" t="s">
        <v>73</v>
      </c>
    </row>
    <row r="37" spans="3:34" ht="27" customHeight="1" thickBot="1">
      <c r="C37" s="482" t="s">
        <v>218</v>
      </c>
      <c r="D37" s="483"/>
      <c r="E37" s="483"/>
      <c r="F37" s="483"/>
      <c r="G37" s="483"/>
      <c r="H37" s="483"/>
      <c r="I37" s="483"/>
      <c r="J37" s="484"/>
      <c r="K37" s="30">
        <v>1430</v>
      </c>
      <c r="L37" s="499">
        <f>SUM(L14:P33)+L35+L36+L34</f>
        <v>27963615</v>
      </c>
      <c r="M37" s="499"/>
      <c r="N37" s="499"/>
      <c r="O37" s="499"/>
      <c r="P37" s="499"/>
      <c r="Q37" s="39" t="s">
        <v>3</v>
      </c>
      <c r="U37" s="17">
        <f>55817826-L37</f>
        <v>27854211</v>
      </c>
    </row>
    <row r="38" spans="3:34" ht="40.700000000000003" customHeight="1" thickBot="1">
      <c r="C38" s="500" t="s">
        <v>219</v>
      </c>
      <c r="D38" s="501"/>
      <c r="E38" s="501"/>
      <c r="F38" s="501"/>
      <c r="G38" s="501"/>
      <c r="H38" s="501"/>
      <c r="I38" s="501"/>
      <c r="J38" s="501"/>
      <c r="K38" s="189">
        <v>1431</v>
      </c>
      <c r="L38" s="502"/>
      <c r="M38" s="502"/>
      <c r="N38" s="502"/>
      <c r="O38" s="502"/>
      <c r="P38" s="502"/>
      <c r="Q38" s="190" t="s">
        <v>2</v>
      </c>
    </row>
    <row r="39" spans="3:34" ht="56.45" customHeight="1" thickBot="1">
      <c r="C39" s="503" t="s">
        <v>220</v>
      </c>
      <c r="D39" s="504"/>
      <c r="E39" s="504"/>
      <c r="F39" s="504"/>
      <c r="G39" s="504"/>
      <c r="H39" s="504"/>
      <c r="I39" s="504"/>
      <c r="J39" s="505"/>
      <c r="K39" s="30">
        <v>1729</v>
      </c>
      <c r="L39" s="506">
        <f>+L13-L37+L38</f>
        <v>27941606</v>
      </c>
      <c r="M39" s="507"/>
      <c r="N39" s="507"/>
      <c r="O39" s="507"/>
      <c r="P39" s="508"/>
      <c r="Q39" s="39" t="s">
        <v>3</v>
      </c>
    </row>
    <row r="40" spans="3:34" ht="27" customHeight="1">
      <c r="C40" s="496" t="s">
        <v>24</v>
      </c>
      <c r="D40" s="497"/>
      <c r="E40" s="497"/>
      <c r="F40" s="497"/>
      <c r="G40" s="497"/>
      <c r="H40" s="497"/>
      <c r="I40" s="497"/>
      <c r="J40" s="509"/>
      <c r="K40" s="22">
        <v>1432</v>
      </c>
      <c r="L40" s="692">
        <f>+AG55</f>
        <v>4970803</v>
      </c>
      <c r="M40" s="692"/>
      <c r="N40" s="692"/>
      <c r="O40" s="692"/>
      <c r="P40" s="692"/>
      <c r="Q40" s="23" t="s">
        <v>73</v>
      </c>
    </row>
    <row r="41" spans="3:34" ht="27" customHeight="1" thickBot="1">
      <c r="C41" s="477" t="s">
        <v>10</v>
      </c>
      <c r="D41" s="478"/>
      <c r="E41" s="478"/>
      <c r="F41" s="478"/>
      <c r="G41" s="478"/>
      <c r="H41" s="478"/>
      <c r="I41" s="478"/>
      <c r="J41" s="510"/>
      <c r="K41" s="36">
        <v>1433</v>
      </c>
      <c r="L41" s="498"/>
      <c r="M41" s="498"/>
      <c r="N41" s="498"/>
      <c r="O41" s="498"/>
      <c r="P41" s="498"/>
      <c r="Q41" s="188" t="s">
        <v>73</v>
      </c>
    </row>
    <row r="42" spans="3:34" ht="41.45" customHeight="1" thickBot="1">
      <c r="C42" s="503" t="s">
        <v>221</v>
      </c>
      <c r="D42" s="504"/>
      <c r="E42" s="504"/>
      <c r="F42" s="504"/>
      <c r="G42" s="504"/>
      <c r="H42" s="504"/>
      <c r="I42" s="504"/>
      <c r="J42" s="504"/>
      <c r="K42" s="30">
        <v>1440</v>
      </c>
      <c r="L42" s="485">
        <f>+L39-L40-L41</f>
        <v>22970803</v>
      </c>
      <c r="M42" s="485"/>
      <c r="N42" s="485"/>
      <c r="O42" s="485"/>
      <c r="P42" s="485"/>
      <c r="Q42" s="39" t="s">
        <v>3</v>
      </c>
      <c r="S42" s="301" t="s">
        <v>366</v>
      </c>
      <c r="V42" s="300">
        <f>+L42</f>
        <v>22970803</v>
      </c>
      <c r="AF42" s="17" t="s">
        <v>367</v>
      </c>
    </row>
    <row r="43" spans="3:34" ht="27" customHeight="1" thickBot="1">
      <c r="C43" s="511" t="s">
        <v>11</v>
      </c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3"/>
      <c r="AF43" s="17">
        <v>2021</v>
      </c>
      <c r="AH43" s="17">
        <v>54687158</v>
      </c>
    </row>
    <row r="44" spans="3:34" ht="27" customHeight="1">
      <c r="C44" s="486" t="s">
        <v>12</v>
      </c>
      <c r="D44" s="487"/>
      <c r="E44" s="487"/>
      <c r="F44" s="487"/>
      <c r="G44" s="487"/>
      <c r="H44" s="487"/>
      <c r="I44" s="487"/>
      <c r="J44" s="488"/>
      <c r="K44" s="272">
        <v>1434</v>
      </c>
      <c r="L44" s="473"/>
      <c r="M44" s="473"/>
      <c r="N44" s="473"/>
      <c r="O44" s="473"/>
      <c r="P44" s="473"/>
      <c r="Q44" s="18" t="s">
        <v>2</v>
      </c>
      <c r="AF44" s="17">
        <v>2020</v>
      </c>
      <c r="AH44" s="17">
        <v>26567342</v>
      </c>
    </row>
    <row r="45" spans="3:34" ht="40.700000000000003" customHeight="1" thickBot="1">
      <c r="C45" s="477" t="s">
        <v>13</v>
      </c>
      <c r="D45" s="478"/>
      <c r="E45" s="478"/>
      <c r="F45" s="478"/>
      <c r="G45" s="478"/>
      <c r="H45" s="478"/>
      <c r="I45" s="478"/>
      <c r="J45" s="478"/>
      <c r="K45" s="36">
        <v>1435</v>
      </c>
      <c r="L45" s="480"/>
      <c r="M45" s="480"/>
      <c r="N45" s="480"/>
      <c r="O45" s="480"/>
      <c r="P45" s="480"/>
      <c r="Q45" s="186" t="s">
        <v>2</v>
      </c>
      <c r="AF45" s="17">
        <v>2019</v>
      </c>
      <c r="AH45" s="17">
        <v>42767795</v>
      </c>
    </row>
    <row r="46" spans="3:34" ht="27" customHeight="1" thickBot="1">
      <c r="C46" s="503" t="s">
        <v>14</v>
      </c>
      <c r="D46" s="504"/>
      <c r="E46" s="504"/>
      <c r="F46" s="504"/>
      <c r="G46" s="504"/>
      <c r="H46" s="504"/>
      <c r="I46" s="504"/>
      <c r="J46" s="505"/>
      <c r="K46" s="30">
        <v>1450</v>
      </c>
      <c r="L46" s="485"/>
      <c r="M46" s="485"/>
      <c r="N46" s="485"/>
      <c r="O46" s="485"/>
      <c r="P46" s="485"/>
      <c r="Q46" s="39" t="s">
        <v>3</v>
      </c>
      <c r="AH46" s="17">
        <f>SUM(AH43:AH45)</f>
        <v>124022295</v>
      </c>
    </row>
    <row r="47" spans="3:34">
      <c r="AH47" s="17">
        <f>+AH46/3</f>
        <v>41340765</v>
      </c>
    </row>
    <row r="50" spans="26:33">
      <c r="Z50" s="17" t="s">
        <v>369</v>
      </c>
    </row>
    <row r="52" spans="26:33">
      <c r="Z52" s="17" t="s">
        <v>370</v>
      </c>
      <c r="AG52" s="17">
        <f>+L39</f>
        <v>27941606</v>
      </c>
    </row>
    <row r="53" spans="26:33">
      <c r="Z53" s="17" t="s">
        <v>371</v>
      </c>
      <c r="AG53" s="17">
        <v>-18000000</v>
      </c>
    </row>
    <row r="54" spans="26:33">
      <c r="Z54" s="17" t="s">
        <v>372</v>
      </c>
      <c r="AG54" s="17">
        <f>+AG52+AG53</f>
        <v>9941606</v>
      </c>
    </row>
    <row r="55" spans="26:33">
      <c r="Z55" s="17" t="s">
        <v>373</v>
      </c>
      <c r="AG55" s="17">
        <f>+AG54/2</f>
        <v>4970803</v>
      </c>
    </row>
    <row r="56" spans="26:33">
      <c r="AG56" s="17">
        <f>+AG52-AG55</f>
        <v>22970803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7" zoomScaleNormal="100" workbookViewId="0">
      <selection activeCell="L17" sqref="L17:P17"/>
    </sheetView>
  </sheetViews>
  <sheetFormatPr baseColWidth="10" defaultColWidth="11.5703125" defaultRowHeight="1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91" customWidth="1"/>
    <col min="18" max="18" width="6" style="17" customWidth="1"/>
    <col min="19" max="19" width="9.140625" style="31" customWidth="1"/>
    <col min="20" max="20" width="7" style="17" customWidth="1"/>
    <col min="21" max="21" width="8.42578125" style="17" customWidth="1"/>
    <col min="22" max="22" width="17.140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6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6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6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6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6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6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6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6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6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6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6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6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6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6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6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6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6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6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6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6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6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6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6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6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6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6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6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6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6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6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6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6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6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6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6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6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6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6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6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6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6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6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6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6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6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6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6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6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6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6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6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6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6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6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6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6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6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6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6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6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6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6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6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3" ht="15.75" thickBot="1"/>
    <row r="2" spans="3:23">
      <c r="C2" s="461" t="s">
        <v>234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5"/>
    </row>
    <row r="3" spans="3:23" ht="28.7" customHeight="1" thickBot="1">
      <c r="C3" s="516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8"/>
    </row>
    <row r="4" spans="3:23" ht="27" customHeight="1">
      <c r="C4" s="192" t="s">
        <v>235</v>
      </c>
      <c r="D4" s="25"/>
      <c r="E4" s="25"/>
      <c r="F4" s="25"/>
      <c r="G4" s="25"/>
      <c r="H4" s="25"/>
      <c r="I4" s="25"/>
      <c r="J4" s="25"/>
      <c r="K4" s="272">
        <v>1445</v>
      </c>
      <c r="L4" s="473">
        <v>19537118</v>
      </c>
      <c r="M4" s="473"/>
      <c r="N4" s="473"/>
      <c r="O4" s="473"/>
      <c r="P4" s="473"/>
      <c r="Q4" s="167" t="s">
        <v>2</v>
      </c>
      <c r="S4" s="31" t="s">
        <v>375</v>
      </c>
      <c r="V4" s="31"/>
      <c r="W4" s="31"/>
    </row>
    <row r="5" spans="3:23" ht="27" customHeight="1">
      <c r="C5" s="193" t="s">
        <v>236</v>
      </c>
      <c r="D5" s="27"/>
      <c r="E5" s="27"/>
      <c r="F5" s="27"/>
      <c r="G5" s="27"/>
      <c r="H5" s="27"/>
      <c r="I5" s="27"/>
      <c r="J5" s="27"/>
      <c r="K5" s="22">
        <v>1446</v>
      </c>
      <c r="L5" s="498"/>
      <c r="M5" s="498"/>
      <c r="N5" s="498"/>
      <c r="O5" s="498"/>
      <c r="P5" s="498"/>
      <c r="Q5" s="194" t="s">
        <v>73</v>
      </c>
      <c r="S5" s="31" t="s">
        <v>225</v>
      </c>
      <c r="V5" s="31"/>
    </row>
    <row r="6" spans="3:23" ht="27" customHeight="1">
      <c r="C6" s="193" t="s">
        <v>237</v>
      </c>
      <c r="D6" s="27"/>
      <c r="E6" s="27"/>
      <c r="F6" s="27"/>
      <c r="G6" s="27"/>
      <c r="H6" s="27"/>
      <c r="I6" s="27"/>
      <c r="J6" s="27"/>
      <c r="K6" s="22">
        <v>1374</v>
      </c>
      <c r="L6" s="498"/>
      <c r="M6" s="498"/>
      <c r="N6" s="498"/>
      <c r="O6" s="498"/>
      <c r="P6" s="498"/>
      <c r="Q6" s="195" t="s">
        <v>2</v>
      </c>
      <c r="S6" s="31" t="s">
        <v>238</v>
      </c>
    </row>
    <row r="7" spans="3:23" ht="27" customHeight="1">
      <c r="C7" s="196" t="s">
        <v>239</v>
      </c>
      <c r="D7" s="197"/>
      <c r="E7" s="197"/>
      <c r="F7" s="197"/>
      <c r="G7" s="197"/>
      <c r="H7" s="197"/>
      <c r="I7" s="197"/>
      <c r="J7" s="197"/>
      <c r="K7" s="42">
        <v>1375</v>
      </c>
      <c r="L7" s="519"/>
      <c r="M7" s="519"/>
      <c r="N7" s="519"/>
      <c r="O7" s="519"/>
      <c r="P7" s="519"/>
      <c r="Q7" s="198" t="s">
        <v>2</v>
      </c>
    </row>
    <row r="8" spans="3:23" ht="27" customHeight="1">
      <c r="C8" s="520" t="s">
        <v>240</v>
      </c>
      <c r="D8" s="521"/>
      <c r="E8" s="521"/>
      <c r="F8" s="521"/>
      <c r="G8" s="521"/>
      <c r="H8" s="521"/>
      <c r="I8" s="521"/>
      <c r="J8" s="522"/>
      <c r="K8" s="22">
        <v>1376</v>
      </c>
      <c r="L8" s="523"/>
      <c r="M8" s="523"/>
      <c r="N8" s="523"/>
      <c r="O8" s="523"/>
      <c r="P8" s="523"/>
      <c r="Q8" s="199" t="s">
        <v>73</v>
      </c>
    </row>
    <row r="9" spans="3:23" ht="27" customHeight="1">
      <c r="C9" s="524" t="s">
        <v>241</v>
      </c>
      <c r="D9" s="525"/>
      <c r="E9" s="525"/>
      <c r="F9" s="525"/>
      <c r="G9" s="525"/>
      <c r="H9" s="525"/>
      <c r="I9" s="525"/>
      <c r="J9" s="526"/>
      <c r="K9" s="42">
        <v>1705</v>
      </c>
      <c r="L9" s="519">
        <f>+'R17 at2023 correcto'!V42</f>
        <v>22970803</v>
      </c>
      <c r="M9" s="519"/>
      <c r="N9" s="519"/>
      <c r="O9" s="519"/>
      <c r="P9" s="519"/>
      <c r="Q9" s="198" t="s">
        <v>2</v>
      </c>
      <c r="S9" s="31" t="s">
        <v>242</v>
      </c>
      <c r="U9" s="17" t="s">
        <v>243</v>
      </c>
    </row>
    <row r="10" spans="3:23" ht="27" customHeight="1">
      <c r="C10" s="520" t="s">
        <v>14</v>
      </c>
      <c r="D10" s="521"/>
      <c r="E10" s="521"/>
      <c r="F10" s="521"/>
      <c r="G10" s="521"/>
      <c r="H10" s="521"/>
      <c r="I10" s="521"/>
      <c r="J10" s="522"/>
      <c r="K10" s="22">
        <v>1706</v>
      </c>
      <c r="L10" s="523"/>
      <c r="M10" s="523"/>
      <c r="N10" s="523"/>
      <c r="O10" s="523"/>
      <c r="P10" s="523"/>
      <c r="Q10" s="199" t="s">
        <v>73</v>
      </c>
      <c r="S10" s="31" t="s">
        <v>262</v>
      </c>
    </row>
    <row r="11" spans="3:23" ht="27" customHeight="1">
      <c r="C11" s="193" t="s">
        <v>215</v>
      </c>
      <c r="D11" s="27"/>
      <c r="E11" s="27"/>
      <c r="F11" s="27"/>
      <c r="G11" s="27"/>
      <c r="H11" s="27"/>
      <c r="I11" s="27"/>
      <c r="J11" s="27"/>
      <c r="K11" s="22">
        <v>1707</v>
      </c>
      <c r="L11" s="498"/>
      <c r="M11" s="498"/>
      <c r="N11" s="498"/>
      <c r="O11" s="498"/>
      <c r="P11" s="498"/>
      <c r="Q11" s="195" t="s">
        <v>2</v>
      </c>
      <c r="S11" s="31" t="s">
        <v>244</v>
      </c>
    </row>
    <row r="12" spans="3:23" ht="27" customHeight="1">
      <c r="C12" s="475" t="s">
        <v>17</v>
      </c>
      <c r="D12" s="476"/>
      <c r="E12" s="476"/>
      <c r="F12" s="476"/>
      <c r="G12" s="476"/>
      <c r="H12" s="476"/>
      <c r="I12" s="476"/>
      <c r="J12" s="476"/>
      <c r="K12" s="19">
        <v>1377</v>
      </c>
      <c r="L12" s="459"/>
      <c r="M12" s="459"/>
      <c r="N12" s="459"/>
      <c r="O12" s="459"/>
      <c r="P12" s="459"/>
      <c r="Q12" s="33" t="s">
        <v>2</v>
      </c>
    </row>
    <row r="13" spans="3:23" ht="27" customHeight="1">
      <c r="C13" s="490" t="s">
        <v>18</v>
      </c>
      <c r="D13" s="527"/>
      <c r="E13" s="527"/>
      <c r="F13" s="527"/>
      <c r="G13" s="527"/>
      <c r="H13" s="527"/>
      <c r="I13" s="527"/>
      <c r="J13" s="528"/>
      <c r="K13" s="19">
        <v>1378</v>
      </c>
      <c r="L13" s="459"/>
      <c r="M13" s="459"/>
      <c r="N13" s="459"/>
      <c r="O13" s="459"/>
      <c r="P13" s="459"/>
      <c r="Q13" s="32" t="s">
        <v>73</v>
      </c>
    </row>
    <row r="14" spans="3:23" ht="27" customHeight="1">
      <c r="C14" s="490" t="s">
        <v>19</v>
      </c>
      <c r="D14" s="527"/>
      <c r="E14" s="527"/>
      <c r="F14" s="527"/>
      <c r="G14" s="527"/>
      <c r="H14" s="527"/>
      <c r="I14" s="527"/>
      <c r="J14" s="528"/>
      <c r="K14" s="19">
        <v>1726</v>
      </c>
      <c r="L14" s="459"/>
      <c r="M14" s="459"/>
      <c r="N14" s="459"/>
      <c r="O14" s="459"/>
      <c r="P14" s="459"/>
      <c r="Q14" s="33" t="s">
        <v>2</v>
      </c>
    </row>
    <row r="15" spans="3:23" ht="27" customHeight="1">
      <c r="C15" s="475" t="s">
        <v>20</v>
      </c>
      <c r="D15" s="476"/>
      <c r="E15" s="476"/>
      <c r="F15" s="476"/>
      <c r="G15" s="476"/>
      <c r="H15" s="476"/>
      <c r="I15" s="476"/>
      <c r="J15" s="476"/>
      <c r="K15" s="19">
        <v>1591</v>
      </c>
      <c r="L15" s="459"/>
      <c r="M15" s="459"/>
      <c r="N15" s="459"/>
      <c r="O15" s="459"/>
      <c r="P15" s="459"/>
      <c r="Q15" s="32" t="s">
        <v>73</v>
      </c>
    </row>
    <row r="16" spans="3:23" ht="27" customHeight="1">
      <c r="C16" s="475" t="s">
        <v>245</v>
      </c>
      <c r="D16" s="476"/>
      <c r="E16" s="476"/>
      <c r="F16" s="476"/>
      <c r="G16" s="476"/>
      <c r="H16" s="476"/>
      <c r="I16" s="476"/>
      <c r="J16" s="489"/>
      <c r="K16" s="19">
        <v>1479</v>
      </c>
      <c r="L16" s="529">
        <v>18000000</v>
      </c>
      <c r="M16" s="529"/>
      <c r="N16" s="529"/>
      <c r="O16" s="529"/>
      <c r="P16" s="529"/>
      <c r="Q16" s="32" t="s">
        <v>73</v>
      </c>
    </row>
    <row r="17" spans="3:22" ht="27" customHeight="1">
      <c r="C17" s="475" t="s">
        <v>246</v>
      </c>
      <c r="D17" s="476"/>
      <c r="E17" s="476"/>
      <c r="F17" s="476"/>
      <c r="G17" s="476"/>
      <c r="H17" s="476"/>
      <c r="I17" s="476"/>
      <c r="J17" s="476"/>
      <c r="K17" s="19">
        <v>1708</v>
      </c>
      <c r="L17" s="693">
        <v>245309</v>
      </c>
      <c r="M17" s="693"/>
      <c r="N17" s="693"/>
      <c r="O17" s="693"/>
      <c r="P17" s="693"/>
      <c r="Q17" s="32" t="s">
        <v>73</v>
      </c>
    </row>
    <row r="18" spans="3:22" ht="27" customHeight="1">
      <c r="C18" s="475" t="s">
        <v>247</v>
      </c>
      <c r="D18" s="476"/>
      <c r="E18" s="476"/>
      <c r="F18" s="476"/>
      <c r="G18" s="476"/>
      <c r="H18" s="476"/>
      <c r="I18" s="476"/>
      <c r="J18" s="476"/>
      <c r="K18" s="19">
        <v>1709</v>
      </c>
      <c r="L18" s="459"/>
      <c r="M18" s="459"/>
      <c r="N18" s="459"/>
      <c r="O18" s="459"/>
      <c r="P18" s="459"/>
      <c r="Q18" s="32" t="s">
        <v>73</v>
      </c>
    </row>
    <row r="19" spans="3:22" ht="27" customHeight="1">
      <c r="C19" s="490" t="s">
        <v>23</v>
      </c>
      <c r="D19" s="527"/>
      <c r="E19" s="527"/>
      <c r="F19" s="527"/>
      <c r="G19" s="527"/>
      <c r="H19" s="527"/>
      <c r="I19" s="527"/>
      <c r="J19" s="528"/>
      <c r="K19" s="19">
        <v>1379</v>
      </c>
      <c r="L19" s="459"/>
      <c r="M19" s="459"/>
      <c r="N19" s="459"/>
      <c r="O19" s="459"/>
      <c r="P19" s="459"/>
      <c r="Q19" s="32" t="s">
        <v>73</v>
      </c>
    </row>
    <row r="20" spans="3:22" ht="27" customHeight="1">
      <c r="C20" s="200" t="s">
        <v>24</v>
      </c>
      <c r="D20" s="26"/>
      <c r="E20" s="26"/>
      <c r="F20" s="26"/>
      <c r="G20" s="26"/>
      <c r="H20" s="26"/>
      <c r="I20" s="26"/>
      <c r="J20" s="26"/>
      <c r="K20" s="19">
        <v>1710</v>
      </c>
      <c r="L20" s="459">
        <f>+'R17 at2023 correcto'!AG55</f>
        <v>4970803</v>
      </c>
      <c r="M20" s="459"/>
      <c r="N20" s="459"/>
      <c r="O20" s="459"/>
      <c r="P20" s="459"/>
      <c r="Q20" s="33" t="s">
        <v>2</v>
      </c>
    </row>
    <row r="21" spans="3:22" ht="27" customHeight="1">
      <c r="C21" s="490" t="s">
        <v>248</v>
      </c>
      <c r="D21" s="527"/>
      <c r="E21" s="527"/>
      <c r="F21" s="527"/>
      <c r="G21" s="527"/>
      <c r="H21" s="527"/>
      <c r="I21" s="527"/>
      <c r="J21" s="528"/>
      <c r="K21" s="19">
        <v>1711</v>
      </c>
      <c r="L21" s="459">
        <f>+'R17 at2023 observada '!L41:P41</f>
        <v>0</v>
      </c>
      <c r="M21" s="459"/>
      <c r="N21" s="459"/>
      <c r="O21" s="459"/>
      <c r="P21" s="459"/>
      <c r="Q21" s="33" t="s">
        <v>2</v>
      </c>
    </row>
    <row r="22" spans="3:22" ht="27" customHeight="1">
      <c r="C22" s="185" t="s">
        <v>25</v>
      </c>
      <c r="D22" s="26"/>
      <c r="E22" s="26"/>
      <c r="F22" s="26"/>
      <c r="G22" s="26"/>
      <c r="H22" s="26"/>
      <c r="I22" s="26"/>
      <c r="J22" s="26"/>
      <c r="K22" s="19">
        <v>1380</v>
      </c>
      <c r="L22" s="459"/>
      <c r="M22" s="459"/>
      <c r="N22" s="459"/>
      <c r="O22" s="459"/>
      <c r="P22" s="459"/>
      <c r="Q22" s="33" t="s">
        <v>2</v>
      </c>
    </row>
    <row r="23" spans="3:22" ht="27" customHeight="1" thickBot="1">
      <c r="C23" s="201" t="s">
        <v>26</v>
      </c>
      <c r="D23" s="28"/>
      <c r="E23" s="28"/>
      <c r="F23" s="28"/>
      <c r="G23" s="28"/>
      <c r="H23" s="28"/>
      <c r="I23" s="28"/>
      <c r="J23" s="28"/>
      <c r="K23" s="36">
        <v>1381</v>
      </c>
      <c r="L23" s="480"/>
      <c r="M23" s="480"/>
      <c r="N23" s="480"/>
      <c r="O23" s="480"/>
      <c r="P23" s="480"/>
      <c r="Q23" s="37" t="s">
        <v>73</v>
      </c>
    </row>
    <row r="24" spans="3:22" ht="27" customHeight="1" thickBot="1">
      <c r="C24" s="530" t="s">
        <v>223</v>
      </c>
      <c r="D24" s="531"/>
      <c r="E24" s="531"/>
      <c r="F24" s="531"/>
      <c r="G24" s="531"/>
      <c r="H24" s="531"/>
      <c r="I24" s="531"/>
      <c r="J24" s="532"/>
      <c r="K24" s="30">
        <v>1545</v>
      </c>
      <c r="L24" s="485">
        <f>+L4+L9-L16+L20</f>
        <v>29478724</v>
      </c>
      <c r="M24" s="485"/>
      <c r="N24" s="485"/>
      <c r="O24" s="485"/>
      <c r="P24" s="485"/>
      <c r="Q24" s="202" t="s">
        <v>3</v>
      </c>
      <c r="V24" s="300">
        <f>+L24</f>
        <v>29478724</v>
      </c>
    </row>
    <row r="25" spans="3:22" ht="27" customHeight="1" thickBot="1">
      <c r="C25" s="530" t="s">
        <v>226</v>
      </c>
      <c r="D25" s="531"/>
      <c r="E25" s="531"/>
      <c r="F25" s="531"/>
      <c r="G25" s="531"/>
      <c r="H25" s="531"/>
      <c r="I25" s="531"/>
      <c r="J25" s="532"/>
      <c r="K25" s="30">
        <v>1546</v>
      </c>
      <c r="L25" s="485"/>
      <c r="M25" s="485"/>
      <c r="N25" s="485"/>
      <c r="O25" s="485"/>
      <c r="P25" s="485"/>
      <c r="Q25" s="202" t="s">
        <v>3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4.85546875" style="17" customWidth="1"/>
    <col min="19" max="19" width="9.140625" style="17" customWidth="1"/>
    <col min="20" max="20" width="7" style="17" customWidth="1"/>
    <col min="21" max="21" width="25.85546875" style="17" customWidth="1"/>
    <col min="22" max="22" width="9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4.8554687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4.8554687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4.8554687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4.8554687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4.8554687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4.8554687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4.8554687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4.8554687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4.8554687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4.8554687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4.8554687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4.8554687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4.8554687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4.8554687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4.8554687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4.8554687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4.8554687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4.8554687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4.8554687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4.8554687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4.8554687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4.8554687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4.8554687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4.8554687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4.8554687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4.8554687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4.8554687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4.8554687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4.8554687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4.8554687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4.8554687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4.8554687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4.8554687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4.8554687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4.8554687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4.8554687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4.8554687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4.8554687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4.8554687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4.8554687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4.8554687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4.8554687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4.8554687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4.8554687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4.8554687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4.8554687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4.8554687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4.8554687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4.8554687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4.8554687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4.8554687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4.8554687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4.8554687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4.8554687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4.8554687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4.8554687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4.8554687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4.8554687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4.8554687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4.8554687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4.8554687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4.8554687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4.8554687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1" ht="15" thickBot="1"/>
    <row r="2" spans="3:21">
      <c r="C2" s="533" t="s">
        <v>222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5"/>
    </row>
    <row r="3" spans="3:21" ht="15" thickBot="1">
      <c r="C3" s="516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8"/>
    </row>
    <row r="4" spans="3:21" ht="27" customHeight="1">
      <c r="C4" s="470" t="s">
        <v>223</v>
      </c>
      <c r="D4" s="471"/>
      <c r="E4" s="471"/>
      <c r="F4" s="471"/>
      <c r="G4" s="471"/>
      <c r="H4" s="471"/>
      <c r="I4" s="471"/>
      <c r="J4" s="534"/>
      <c r="K4" s="272">
        <v>1703</v>
      </c>
      <c r="L4" s="473">
        <f>+'R19 at2023 correcto'!V24</f>
        <v>29478724</v>
      </c>
      <c r="M4" s="473"/>
      <c r="N4" s="473"/>
      <c r="O4" s="473"/>
      <c r="P4" s="473"/>
      <c r="Q4" s="18" t="s">
        <v>2</v>
      </c>
      <c r="S4" s="31" t="s">
        <v>224</v>
      </c>
      <c r="U4" s="31"/>
    </row>
    <row r="5" spans="3:21" ht="27" customHeight="1">
      <c r="C5" s="456" t="s">
        <v>226</v>
      </c>
      <c r="D5" s="457"/>
      <c r="E5" s="457"/>
      <c r="F5" s="457"/>
      <c r="G5" s="457"/>
      <c r="H5" s="457"/>
      <c r="I5" s="457"/>
      <c r="J5" s="535"/>
      <c r="K5" s="19">
        <v>1719</v>
      </c>
      <c r="L5" s="459">
        <f>+'R19 at2023 observada'!L25:P25</f>
        <v>0</v>
      </c>
      <c r="M5" s="459"/>
      <c r="N5" s="459"/>
      <c r="O5" s="459"/>
      <c r="P5" s="459"/>
      <c r="Q5" s="21" t="s">
        <v>73</v>
      </c>
      <c r="S5" s="31" t="s">
        <v>227</v>
      </c>
      <c r="U5" s="31"/>
    </row>
    <row r="6" spans="3:21" ht="27" customHeight="1">
      <c r="C6" s="475" t="s">
        <v>228</v>
      </c>
      <c r="D6" s="476"/>
      <c r="E6" s="476"/>
      <c r="F6" s="476"/>
      <c r="G6" s="476"/>
      <c r="H6" s="476"/>
      <c r="I6" s="476"/>
      <c r="J6" s="489"/>
      <c r="K6" s="19">
        <v>1492</v>
      </c>
      <c r="L6" s="459"/>
      <c r="M6" s="459"/>
      <c r="N6" s="459"/>
      <c r="O6" s="459"/>
      <c r="P6" s="459"/>
      <c r="Q6" s="20" t="s">
        <v>2</v>
      </c>
    </row>
    <row r="7" spans="3:21" ht="27" customHeight="1">
      <c r="C7" s="475" t="s">
        <v>229</v>
      </c>
      <c r="D7" s="536"/>
      <c r="E7" s="536"/>
      <c r="F7" s="536"/>
      <c r="G7" s="536"/>
      <c r="H7" s="536"/>
      <c r="I7" s="536"/>
      <c r="J7" s="537"/>
      <c r="K7" s="19">
        <v>1704</v>
      </c>
      <c r="L7" s="529">
        <v>18000000</v>
      </c>
      <c r="M7" s="529"/>
      <c r="N7" s="529"/>
      <c r="O7" s="529"/>
      <c r="P7" s="529"/>
      <c r="Q7" s="20" t="s">
        <v>2</v>
      </c>
    </row>
    <row r="8" spans="3:21" ht="27" customHeight="1">
      <c r="C8" s="538" t="s">
        <v>15</v>
      </c>
      <c r="D8" s="539"/>
      <c r="E8" s="539"/>
      <c r="F8" s="539"/>
      <c r="G8" s="539"/>
      <c r="H8" s="539"/>
      <c r="I8" s="539"/>
      <c r="J8" s="540"/>
      <c r="K8" s="34">
        <v>1720</v>
      </c>
      <c r="L8" s="541">
        <f>+L4-L5+L6+L7</f>
        <v>47478724</v>
      </c>
      <c r="M8" s="541"/>
      <c r="N8" s="541"/>
      <c r="O8" s="541"/>
      <c r="P8" s="541"/>
      <c r="Q8" s="24" t="s">
        <v>3</v>
      </c>
    </row>
    <row r="9" spans="3:21" ht="27" customHeight="1">
      <c r="C9" s="475" t="s">
        <v>230</v>
      </c>
      <c r="D9" s="476"/>
      <c r="E9" s="476"/>
      <c r="F9" s="476"/>
      <c r="G9" s="476"/>
      <c r="H9" s="476"/>
      <c r="I9" s="476"/>
      <c r="J9" s="489"/>
      <c r="K9" s="19">
        <v>1493</v>
      </c>
      <c r="L9" s="459">
        <f>+'RREE  at2023 correcto'!K26</f>
        <v>11175227.811147008</v>
      </c>
      <c r="M9" s="459"/>
      <c r="N9" s="459"/>
      <c r="O9" s="459"/>
      <c r="P9" s="459"/>
      <c r="Q9" s="21" t="s">
        <v>73</v>
      </c>
    </row>
    <row r="10" spans="3:21" ht="27" customHeight="1">
      <c r="C10" s="475" t="s">
        <v>231</v>
      </c>
      <c r="D10" s="476"/>
      <c r="E10" s="476"/>
      <c r="F10" s="476"/>
      <c r="G10" s="476"/>
      <c r="H10" s="476"/>
      <c r="I10" s="476"/>
      <c r="J10" s="489"/>
      <c r="K10" s="19">
        <v>1494</v>
      </c>
      <c r="L10" s="459">
        <f>+'R18 at2023 observada'!L10:P10</f>
        <v>3000000</v>
      </c>
      <c r="M10" s="459"/>
      <c r="N10" s="459"/>
      <c r="O10" s="459"/>
      <c r="P10" s="459"/>
      <c r="Q10" s="21" t="s">
        <v>73</v>
      </c>
    </row>
    <row r="11" spans="3:21" ht="27" customHeight="1">
      <c r="C11" s="475" t="s">
        <v>16</v>
      </c>
      <c r="D11" s="476"/>
      <c r="E11" s="476"/>
      <c r="F11" s="476"/>
      <c r="G11" s="476"/>
      <c r="H11" s="476"/>
      <c r="I11" s="476"/>
      <c r="J11" s="476"/>
      <c r="K11" s="19">
        <v>1725</v>
      </c>
      <c r="L11" s="459"/>
      <c r="M11" s="459"/>
      <c r="N11" s="459"/>
      <c r="O11" s="459"/>
      <c r="P11" s="459"/>
      <c r="Q11" s="21" t="s">
        <v>73</v>
      </c>
    </row>
    <row r="12" spans="3:21" ht="27" customHeight="1" thickBot="1">
      <c r="C12" s="477" t="s">
        <v>232</v>
      </c>
      <c r="D12" s="478"/>
      <c r="E12" s="478"/>
      <c r="F12" s="478"/>
      <c r="G12" s="478"/>
      <c r="H12" s="478"/>
      <c r="I12" s="478"/>
      <c r="J12" s="478"/>
      <c r="K12" s="29">
        <v>1727</v>
      </c>
      <c r="L12" s="480"/>
      <c r="M12" s="480"/>
      <c r="N12" s="480"/>
      <c r="O12" s="480"/>
      <c r="P12" s="480"/>
      <c r="Q12" s="38" t="s">
        <v>73</v>
      </c>
    </row>
    <row r="13" spans="3:21" ht="27" customHeight="1" thickBot="1">
      <c r="C13" s="503" t="s">
        <v>233</v>
      </c>
      <c r="D13" s="504"/>
      <c r="E13" s="504"/>
      <c r="F13" s="504"/>
      <c r="G13" s="504"/>
      <c r="H13" s="504"/>
      <c r="I13" s="504"/>
      <c r="J13" s="505"/>
      <c r="K13" s="30">
        <v>1500</v>
      </c>
      <c r="L13" s="485">
        <f>+L8-L9-L10-L11-L12</f>
        <v>33303496.188852996</v>
      </c>
      <c r="M13" s="485"/>
      <c r="N13" s="485"/>
      <c r="O13" s="485"/>
      <c r="P13" s="485"/>
      <c r="Q13" s="39" t="s">
        <v>3</v>
      </c>
      <c r="U13" s="263">
        <f>+L13</f>
        <v>33303496.188852996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K48"/>
  <sheetViews>
    <sheetView topLeftCell="A7" zoomScale="80" zoomScaleNormal="80" workbookViewId="0">
      <pane ySplit="7" topLeftCell="A14" activePane="bottomLeft" state="frozen"/>
      <selection activeCell="U25" sqref="U25"/>
      <selection pane="bottomLeft" activeCell="I14" sqref="I14:V14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hidden="1" customWidth="1"/>
    <col min="14" max="14" width="12.7109375" hidden="1" customWidth="1"/>
    <col min="15" max="15" width="12.7109375" customWidth="1"/>
    <col min="16" max="16" width="11.42578125" customWidth="1"/>
    <col min="17" max="17" width="11.42578125" hidden="1" customWidth="1"/>
    <col min="18" max="18" width="12.5703125" hidden="1" customWidth="1"/>
    <col min="19" max="22" width="11.42578125" style="89"/>
    <col min="23" max="23" width="12" bestFit="1" customWidth="1"/>
    <col min="24" max="24" width="12" customWidth="1"/>
    <col min="25" max="27" width="12" hidden="1" customWidth="1"/>
    <col min="28" max="28" width="0" hidden="1" customWidth="1"/>
    <col min="29" max="29" width="12" hidden="1" customWidth="1"/>
    <col min="30" max="31" width="0" hidden="1" customWidth="1"/>
    <col min="32" max="32" width="15.42578125" hidden="1" customWidth="1"/>
    <col min="33" max="33" width="12.7109375" hidden="1" customWidth="1"/>
    <col min="34" max="34" width="17.7109375" style="5" bestFit="1" customWidth="1"/>
    <col min="35" max="35" width="12.7109375" bestFit="1" customWidth="1"/>
    <col min="36" max="36" width="12" bestFit="1" customWidth="1"/>
  </cols>
  <sheetData>
    <row r="2" spans="2:37">
      <c r="B2" s="3" t="s">
        <v>52</v>
      </c>
      <c r="C2" s="3"/>
      <c r="D2" s="3"/>
      <c r="E2" s="3"/>
      <c r="F2" s="3"/>
      <c r="G2" s="3"/>
      <c r="H2" s="3" t="s">
        <v>53</v>
      </c>
      <c r="I2" s="3"/>
      <c r="J2" s="3"/>
      <c r="K2" s="3"/>
      <c r="L2" s="3"/>
      <c r="M2" s="3"/>
      <c r="N2" s="3"/>
      <c r="O2" s="3"/>
      <c r="P2" s="4"/>
      <c r="Q2" s="4"/>
      <c r="R2" s="4"/>
      <c r="S2" s="103"/>
      <c r="T2" s="103"/>
      <c r="U2" s="103"/>
      <c r="V2" s="103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542" t="s">
        <v>54</v>
      </c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</row>
    <row r="9" spans="2:37" ht="15.75" thickBot="1">
      <c r="I9" s="4"/>
      <c r="J9" s="4"/>
      <c r="K9" s="4"/>
      <c r="L9" s="4"/>
      <c r="M9" s="4"/>
      <c r="N9" s="4"/>
      <c r="O9" s="4"/>
      <c r="S9" s="543" t="s">
        <v>158</v>
      </c>
      <c r="T9" s="544"/>
      <c r="U9" s="544"/>
      <c r="V9" s="544"/>
      <c r="W9" s="544"/>
      <c r="X9" s="544"/>
      <c r="Y9" s="544"/>
      <c r="Z9" s="544"/>
      <c r="AA9" s="544"/>
      <c r="AB9" s="545" t="s">
        <v>159</v>
      </c>
      <c r="AC9" s="546"/>
      <c r="AD9" s="546"/>
      <c r="AE9" s="546"/>
      <c r="AF9" s="547"/>
      <c r="AG9" s="548" t="s">
        <v>30</v>
      </c>
    </row>
    <row r="10" spans="2:37" ht="26.25" customHeight="1" thickBot="1">
      <c r="B10" s="551" t="s">
        <v>7</v>
      </c>
      <c r="C10" s="154"/>
      <c r="D10" s="155"/>
      <c r="E10" s="554" t="s">
        <v>55</v>
      </c>
      <c r="F10" s="554"/>
      <c r="G10" s="555"/>
      <c r="H10" s="560" t="s">
        <v>56</v>
      </c>
      <c r="I10" s="563" t="s">
        <v>27</v>
      </c>
      <c r="J10" s="563" t="s">
        <v>28</v>
      </c>
      <c r="K10" s="566" t="s">
        <v>29</v>
      </c>
      <c r="L10" s="567"/>
      <c r="M10" s="567"/>
      <c r="N10" s="567"/>
      <c r="O10" s="567"/>
      <c r="P10" s="567"/>
      <c r="Q10" s="567"/>
      <c r="R10" s="567"/>
      <c r="S10" s="585" t="s">
        <v>155</v>
      </c>
      <c r="T10" s="586"/>
      <c r="U10" s="586"/>
      <c r="V10" s="587"/>
      <c r="W10" s="543" t="s">
        <v>156</v>
      </c>
      <c r="X10" s="568"/>
      <c r="Y10" s="543" t="s">
        <v>156</v>
      </c>
      <c r="Z10" s="568"/>
      <c r="AA10" s="161" t="s">
        <v>160</v>
      </c>
      <c r="AB10" s="569" t="s">
        <v>183</v>
      </c>
      <c r="AC10" s="570"/>
      <c r="AD10" s="570"/>
      <c r="AE10" s="571"/>
      <c r="AF10" s="170" t="s">
        <v>160</v>
      </c>
      <c r="AG10" s="549"/>
    </row>
    <row r="11" spans="2:37" ht="26.25" customHeight="1" thickBot="1">
      <c r="B11" s="552"/>
      <c r="C11" s="156"/>
      <c r="D11" s="157"/>
      <c r="E11" s="556"/>
      <c r="F11" s="556"/>
      <c r="G11" s="557"/>
      <c r="H11" s="561"/>
      <c r="I11" s="564"/>
      <c r="J11" s="564"/>
      <c r="K11" s="101"/>
      <c r="L11" s="102"/>
      <c r="M11" s="102"/>
      <c r="N11" s="102"/>
      <c r="O11" s="102"/>
      <c r="P11" s="102"/>
      <c r="Q11" s="102"/>
      <c r="R11" s="169"/>
      <c r="S11" s="572" t="s">
        <v>154</v>
      </c>
      <c r="T11" s="573"/>
      <c r="U11" s="572" t="s">
        <v>181</v>
      </c>
      <c r="V11" s="573"/>
      <c r="W11" s="572" t="s">
        <v>182</v>
      </c>
      <c r="X11" s="573"/>
      <c r="Y11" s="574" t="s">
        <v>99</v>
      </c>
      <c r="Z11" s="575"/>
      <c r="AA11" s="176" t="s">
        <v>45</v>
      </c>
      <c r="AB11" s="12"/>
      <c r="AC11" s="13"/>
      <c r="AD11" s="576" t="s">
        <v>99</v>
      </c>
      <c r="AE11" s="577"/>
      <c r="AF11" s="170" t="s">
        <v>45</v>
      </c>
      <c r="AG11" s="549"/>
    </row>
    <row r="12" spans="2:37" ht="15" customHeight="1" thickBot="1">
      <c r="B12" s="552"/>
      <c r="C12" s="156"/>
      <c r="D12" s="157"/>
      <c r="E12" s="556"/>
      <c r="F12" s="556"/>
      <c r="G12" s="557"/>
      <c r="H12" s="561"/>
      <c r="I12" s="564"/>
      <c r="J12" s="564"/>
      <c r="K12" s="578" t="s">
        <v>57</v>
      </c>
      <c r="L12" s="579"/>
      <c r="M12" s="579"/>
      <c r="N12" s="579"/>
      <c r="O12" s="580"/>
      <c r="P12" s="581" t="s">
        <v>58</v>
      </c>
      <c r="Q12" s="582"/>
      <c r="R12" s="583" t="s">
        <v>59</v>
      </c>
      <c r="S12" s="178"/>
      <c r="T12" s="179"/>
      <c r="U12" s="178"/>
      <c r="V12" s="178"/>
      <c r="W12" s="104" t="s">
        <v>161</v>
      </c>
      <c r="X12" s="104">
        <v>0.111111</v>
      </c>
      <c r="Y12" s="178"/>
      <c r="Z12" s="179"/>
      <c r="AA12" s="177">
        <v>0.08</v>
      </c>
      <c r="AB12" s="175" t="s">
        <v>157</v>
      </c>
      <c r="AC12" s="264" t="e">
        <f>+AC16/AG16</f>
        <v>#DIV/0!</v>
      </c>
      <c r="AD12" s="178"/>
      <c r="AE12" s="179"/>
      <c r="AF12" s="171">
        <v>0.08</v>
      </c>
      <c r="AG12" s="549"/>
    </row>
    <row r="13" spans="2:37" s="6" customFormat="1" ht="180.75" thickBot="1">
      <c r="B13" s="553"/>
      <c r="C13" s="158"/>
      <c r="D13" s="159"/>
      <c r="E13" s="558"/>
      <c r="F13" s="558"/>
      <c r="G13" s="559"/>
      <c r="H13" s="562"/>
      <c r="I13" s="565"/>
      <c r="J13" s="565"/>
      <c r="K13" s="147" t="s">
        <v>151</v>
      </c>
      <c r="L13" s="147" t="s">
        <v>150</v>
      </c>
      <c r="M13" s="147" t="s">
        <v>152</v>
      </c>
      <c r="N13" s="147" t="s">
        <v>153</v>
      </c>
      <c r="O13" s="147" t="s">
        <v>64</v>
      </c>
      <c r="P13" s="148" t="s">
        <v>65</v>
      </c>
      <c r="Q13" s="149" t="s">
        <v>66</v>
      </c>
      <c r="R13" s="584"/>
      <c r="S13" s="174" t="s">
        <v>67</v>
      </c>
      <c r="T13" s="173" t="s">
        <v>68</v>
      </c>
      <c r="U13" s="174" t="s">
        <v>67</v>
      </c>
      <c r="V13" s="174" t="s">
        <v>68</v>
      </c>
      <c r="W13" s="174" t="s">
        <v>67</v>
      </c>
      <c r="X13" s="174" t="s">
        <v>68</v>
      </c>
      <c r="Y13" s="174" t="s">
        <v>67</v>
      </c>
      <c r="Z13" s="173" t="s">
        <v>68</v>
      </c>
      <c r="AA13" s="172" t="s">
        <v>69</v>
      </c>
      <c r="AB13" s="153" t="s">
        <v>70</v>
      </c>
      <c r="AC13" s="174" t="s">
        <v>68</v>
      </c>
      <c r="AD13" s="174" t="s">
        <v>67</v>
      </c>
      <c r="AE13" s="173" t="s">
        <v>68</v>
      </c>
      <c r="AF13" s="160" t="s">
        <v>70</v>
      </c>
      <c r="AG13" s="550"/>
      <c r="AH13" s="5"/>
    </row>
    <row r="14" spans="2:37" ht="18.75">
      <c r="B14" s="117" t="s">
        <v>264</v>
      </c>
      <c r="C14" s="117"/>
      <c r="D14" s="117"/>
      <c r="E14" s="145"/>
      <c r="F14" s="145"/>
      <c r="G14" s="145"/>
      <c r="H14" s="144">
        <f>SUM(I14:R14)</f>
        <v>27712345.622294016</v>
      </c>
      <c r="I14" s="127">
        <f>+'RREE at2022 correcta'!G119</f>
        <v>5361890</v>
      </c>
      <c r="J14" s="127">
        <f>+'RREE at2022 correcta'!H119</f>
        <v>11175227.811147008</v>
      </c>
      <c r="K14" s="127">
        <f>+'RREE at2022 correcta'!H119</f>
        <v>11175227.811147008</v>
      </c>
      <c r="L14" s="144"/>
      <c r="M14" s="144"/>
      <c r="N14" s="144"/>
      <c r="O14" s="146"/>
      <c r="P14" s="144"/>
      <c r="Q14" s="146"/>
      <c r="R14" s="146"/>
      <c r="S14" s="143"/>
      <c r="T14" s="143"/>
      <c r="U14" s="143"/>
      <c r="V14" s="143">
        <f>+'RREE at2022 correcta'!W119</f>
        <v>354951.75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7"/>
      <c r="AK14" s="4"/>
    </row>
    <row r="15" spans="2:37" ht="19.5" thickBot="1">
      <c r="B15" s="114" t="s">
        <v>163</v>
      </c>
      <c r="C15" s="114"/>
      <c r="D15" s="114"/>
      <c r="E15" s="115"/>
      <c r="F15" s="116">
        <v>0</v>
      </c>
      <c r="G15" s="116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I15" s="4"/>
      <c r="AJ15" s="4"/>
    </row>
    <row r="16" spans="2:37" s="6" customFormat="1" ht="19.5" thickBot="1">
      <c r="B16" s="119" t="s">
        <v>263</v>
      </c>
      <c r="C16" s="163"/>
      <c r="D16" s="163"/>
      <c r="E16" s="120"/>
      <c r="F16" s="120"/>
      <c r="G16" s="120"/>
      <c r="H16" s="123">
        <f>+H14</f>
        <v>27712345.622294016</v>
      </c>
      <c r="I16" s="123">
        <f t="shared" ref="I16:AG16" si="0">+I14</f>
        <v>5361890</v>
      </c>
      <c r="J16" s="123">
        <f t="shared" si="0"/>
        <v>11175227.811147008</v>
      </c>
      <c r="K16" s="123">
        <f t="shared" si="0"/>
        <v>11175227.811147008</v>
      </c>
      <c r="L16" s="123">
        <f t="shared" si="0"/>
        <v>0</v>
      </c>
      <c r="M16" s="123">
        <f t="shared" si="0"/>
        <v>0</v>
      </c>
      <c r="N16" s="123">
        <f t="shared" si="0"/>
        <v>0</v>
      </c>
      <c r="O16" s="123">
        <f t="shared" si="0"/>
        <v>0</v>
      </c>
      <c r="P16" s="123">
        <f t="shared" si="0"/>
        <v>0</v>
      </c>
      <c r="Q16" s="123">
        <f t="shared" si="0"/>
        <v>0</v>
      </c>
      <c r="R16" s="123">
        <f t="shared" si="0"/>
        <v>0</v>
      </c>
      <c r="S16" s="123">
        <f t="shared" si="0"/>
        <v>0</v>
      </c>
      <c r="T16" s="123">
        <f t="shared" si="0"/>
        <v>0</v>
      </c>
      <c r="U16" s="123">
        <f t="shared" si="0"/>
        <v>0</v>
      </c>
      <c r="V16" s="123">
        <f t="shared" si="0"/>
        <v>354951.75</v>
      </c>
      <c r="W16" s="123">
        <f t="shared" si="0"/>
        <v>0</v>
      </c>
      <c r="X16" s="123">
        <f t="shared" si="0"/>
        <v>0</v>
      </c>
      <c r="Y16" s="123">
        <f t="shared" si="0"/>
        <v>0</v>
      </c>
      <c r="Z16" s="123">
        <f t="shared" si="0"/>
        <v>0</v>
      </c>
      <c r="AA16" s="123">
        <f t="shared" si="0"/>
        <v>0</v>
      </c>
      <c r="AB16" s="123">
        <f t="shared" si="0"/>
        <v>0</v>
      </c>
      <c r="AC16" s="123">
        <f t="shared" si="0"/>
        <v>0</v>
      </c>
      <c r="AD16" s="123">
        <f t="shared" si="0"/>
        <v>0</v>
      </c>
      <c r="AE16" s="123">
        <f t="shared" si="0"/>
        <v>0</v>
      </c>
      <c r="AF16" s="123">
        <f t="shared" si="0"/>
        <v>0</v>
      </c>
      <c r="AG16" s="123">
        <f t="shared" si="0"/>
        <v>0</v>
      </c>
      <c r="AH16" s="10"/>
      <c r="AI16" s="8"/>
      <c r="AJ16" s="8"/>
    </row>
    <row r="17" spans="2:37" s="6" customFormat="1" ht="18.75">
      <c r="B17" s="117" t="s">
        <v>162</v>
      </c>
      <c r="C17" s="117"/>
      <c r="D17" s="117"/>
      <c r="E17" s="118"/>
      <c r="F17" s="118"/>
      <c r="G17" s="118"/>
      <c r="H17" s="125">
        <f>SUM(I17:R17)</f>
        <v>-5361890</v>
      </c>
      <c r="I17" s="126">
        <f>-I16</f>
        <v>-5361890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0"/>
      <c r="AI17" s="8"/>
      <c r="AJ17" s="8"/>
    </row>
    <row r="18" spans="2:37" s="6" customFormat="1" ht="18.75" hidden="1">
      <c r="B18" s="105" t="s">
        <v>168</v>
      </c>
      <c r="C18" s="105"/>
      <c r="D18" s="105"/>
      <c r="E18" s="16"/>
      <c r="F18" s="16"/>
      <c r="G18" s="16"/>
      <c r="H18" s="125">
        <f t="shared" ref="H18" si="1">SUM(I18:R18)</f>
        <v>11175227.811147008</v>
      </c>
      <c r="I18" s="127"/>
      <c r="J18" s="127">
        <f>+J16</f>
        <v>11175227.811147008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0"/>
      <c r="AI18" s="8"/>
      <c r="AJ18" s="8"/>
    </row>
    <row r="19" spans="2:37" s="6" customFormat="1" ht="18.75" hidden="1">
      <c r="B19" s="265" t="s">
        <v>265</v>
      </c>
      <c r="C19" s="105"/>
      <c r="D19" s="105"/>
      <c r="E19" s="130"/>
      <c r="F19" s="16"/>
      <c r="G19" s="16"/>
      <c r="H19" s="125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0"/>
      <c r="AI19" s="8"/>
      <c r="AJ19" s="8"/>
    </row>
    <row r="20" spans="2:37" s="6" customFormat="1" ht="18.75">
      <c r="B20" s="105" t="s">
        <v>167</v>
      </c>
      <c r="C20" s="105"/>
      <c r="D20" s="105"/>
      <c r="E20" s="131">
        <f>+'R18 at2023 correcta'!U13</f>
        <v>33303496.188852996</v>
      </c>
      <c r="F20" s="129"/>
      <c r="G20" s="16"/>
      <c r="H20" s="125">
        <f>SUM(I20:R20)</f>
        <v>33303496.188852996</v>
      </c>
      <c r="I20" s="127">
        <f>+E20</f>
        <v>33303496.188852996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0"/>
      <c r="AI20" s="8"/>
      <c r="AJ20" s="8"/>
    </row>
    <row r="21" spans="2:37" s="6" customFormat="1" ht="18.75">
      <c r="B21" s="105" t="s">
        <v>166</v>
      </c>
      <c r="C21" s="105"/>
      <c r="D21" s="105"/>
      <c r="E21" s="131"/>
      <c r="F21" s="129"/>
      <c r="G21" s="16"/>
      <c r="H21" s="125">
        <f>SUM(I21:R21)</f>
        <v>0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0"/>
      <c r="AI21" s="8"/>
      <c r="AJ21" s="8"/>
    </row>
    <row r="22" spans="2:37" ht="18.75">
      <c r="B22" s="105" t="s">
        <v>164</v>
      </c>
      <c r="C22" s="105"/>
      <c r="D22" s="105"/>
      <c r="E22" s="131">
        <f>+'R17 at2023 correcto'!V42</f>
        <v>22970803</v>
      </c>
      <c r="F22" s="109">
        <v>0.1</v>
      </c>
      <c r="G22" s="109"/>
      <c r="H22" s="121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  <c r="T22" s="128"/>
      <c r="U22" s="128"/>
      <c r="V22" s="128">
        <f>+E22*F22</f>
        <v>2297080.3000000003</v>
      </c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I22" s="8"/>
      <c r="AJ22" s="8"/>
      <c r="AK22" s="6"/>
    </row>
    <row r="23" spans="2:37" ht="19.5" thickBot="1">
      <c r="B23" s="266" t="s">
        <v>165</v>
      </c>
      <c r="C23" s="266"/>
      <c r="D23" s="266"/>
      <c r="E23" s="267"/>
      <c r="F23" s="268"/>
      <c r="G23" s="268"/>
      <c r="H23" s="269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1"/>
      <c r="AI23" s="8"/>
      <c r="AJ23" s="8"/>
      <c r="AK23" s="6"/>
    </row>
    <row r="24" spans="2:37" ht="18.75" hidden="1">
      <c r="B24" s="266" t="s">
        <v>165</v>
      </c>
      <c r="C24" s="266"/>
      <c r="D24" s="266"/>
      <c r="E24" s="135"/>
      <c r="F24" s="268"/>
      <c r="G24" s="268"/>
      <c r="H24" s="269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1"/>
      <c r="AI24" s="8"/>
      <c r="AJ24" s="8"/>
      <c r="AK24" s="6"/>
    </row>
    <row r="25" spans="2:37" ht="19.5" hidden="1" thickBot="1">
      <c r="B25" s="266" t="s">
        <v>165</v>
      </c>
      <c r="C25" s="266"/>
      <c r="D25" s="266"/>
      <c r="E25" s="135"/>
      <c r="F25" s="268"/>
      <c r="G25" s="268"/>
      <c r="H25" s="269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8"/>
      <c r="AJ25" s="8"/>
      <c r="AK25" s="6"/>
    </row>
    <row r="26" spans="2:37" s="6" customFormat="1" ht="19.5" thickBot="1">
      <c r="B26" s="119" t="s">
        <v>169</v>
      </c>
      <c r="C26" s="163"/>
      <c r="D26" s="163"/>
      <c r="E26" s="120"/>
      <c r="F26" s="120"/>
      <c r="G26" s="120"/>
      <c r="H26" s="123">
        <f>SUM(H16:H23)</f>
        <v>66829179.622294024</v>
      </c>
      <c r="I26" s="123">
        <f>SUM(I16:I23)</f>
        <v>33303496.188852996</v>
      </c>
      <c r="J26" s="123">
        <f t="shared" ref="J26:AG26" si="2">SUM(J16:J23)</f>
        <v>22350455.622294016</v>
      </c>
      <c r="K26" s="123">
        <f t="shared" si="2"/>
        <v>11175227.811147008</v>
      </c>
      <c r="L26" s="123">
        <f t="shared" si="2"/>
        <v>0</v>
      </c>
      <c r="M26" s="123">
        <f t="shared" si="2"/>
        <v>0</v>
      </c>
      <c r="N26" s="123">
        <f t="shared" si="2"/>
        <v>0</v>
      </c>
      <c r="O26" s="123">
        <f t="shared" si="2"/>
        <v>0</v>
      </c>
      <c r="P26" s="123">
        <f t="shared" si="2"/>
        <v>0</v>
      </c>
      <c r="Q26" s="123">
        <f t="shared" si="2"/>
        <v>0</v>
      </c>
      <c r="R26" s="123">
        <f t="shared" si="2"/>
        <v>0</v>
      </c>
      <c r="S26" s="123">
        <f t="shared" si="2"/>
        <v>0</v>
      </c>
      <c r="T26" s="123">
        <f t="shared" si="2"/>
        <v>0</v>
      </c>
      <c r="U26" s="123">
        <f t="shared" si="2"/>
        <v>0</v>
      </c>
      <c r="V26" s="123">
        <f t="shared" si="2"/>
        <v>2652032.0500000003</v>
      </c>
      <c r="W26" s="123">
        <f t="shared" si="2"/>
        <v>0</v>
      </c>
      <c r="X26" s="123">
        <f t="shared" si="2"/>
        <v>0</v>
      </c>
      <c r="Y26" s="123">
        <f t="shared" si="2"/>
        <v>0</v>
      </c>
      <c r="Z26" s="123">
        <f t="shared" si="2"/>
        <v>0</v>
      </c>
      <c r="AA26" s="123">
        <f t="shared" si="2"/>
        <v>0</v>
      </c>
      <c r="AB26" s="123">
        <f t="shared" si="2"/>
        <v>0</v>
      </c>
      <c r="AC26" s="123">
        <f t="shared" si="2"/>
        <v>0</v>
      </c>
      <c r="AD26" s="123">
        <f t="shared" si="2"/>
        <v>0</v>
      </c>
      <c r="AE26" s="123">
        <f t="shared" si="2"/>
        <v>0</v>
      </c>
      <c r="AF26" s="123">
        <f t="shared" si="2"/>
        <v>0</v>
      </c>
      <c r="AG26" s="123">
        <f t="shared" si="2"/>
        <v>0</v>
      </c>
      <c r="AH26" s="9"/>
      <c r="AI26" s="8"/>
      <c r="AJ26" s="8"/>
    </row>
    <row r="27" spans="2:37" ht="18.75">
      <c r="B27" s="107" t="s">
        <v>170</v>
      </c>
      <c r="C27" s="107"/>
      <c r="D27" s="107"/>
      <c r="E27" s="16"/>
      <c r="F27" s="2"/>
      <c r="G27" s="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06"/>
      <c r="T27" s="106"/>
      <c r="U27" s="106"/>
      <c r="V27" s="106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I27" s="8"/>
      <c r="AJ27" s="8"/>
      <c r="AK27" s="6"/>
    </row>
    <row r="28" spans="2:37" ht="18.75">
      <c r="B28" s="310" t="s">
        <v>368</v>
      </c>
      <c r="C28" s="127">
        <v>18000000</v>
      </c>
      <c r="D28" s="105"/>
      <c r="E28" s="14"/>
      <c r="F28" s="108"/>
      <c r="G28" s="108"/>
      <c r="H28" s="125">
        <f>SUM(I28:R28)</f>
        <v>-18000000</v>
      </c>
      <c r="I28" s="14">
        <f>-C28-K28</f>
        <v>-6824772.1888529919</v>
      </c>
      <c r="J28" s="14"/>
      <c r="K28" s="14">
        <f>-K26</f>
        <v>-11175227.811147008</v>
      </c>
      <c r="L28" s="14"/>
      <c r="M28" s="14"/>
      <c r="N28" s="14"/>
      <c r="O28" s="14"/>
      <c r="P28" s="14"/>
      <c r="Q28" s="14"/>
      <c r="R28" s="14"/>
      <c r="S28" s="106"/>
      <c r="T28" s="106"/>
      <c r="U28" s="106"/>
      <c r="V28" s="267">
        <f>+I28*X12</f>
        <v>-758307.26267564483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8"/>
      <c r="AJ28" s="8"/>
      <c r="AK28" s="6"/>
    </row>
    <row r="29" spans="2:37" ht="19.5" thickBot="1">
      <c r="B29" s="105"/>
      <c r="C29" s="127"/>
      <c r="D29" s="105"/>
      <c r="E29" s="14"/>
      <c r="F29" s="108"/>
      <c r="G29" s="108"/>
      <c r="H29" s="125">
        <f>SUM(I29:R29)</f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06"/>
      <c r="T29" s="106"/>
      <c r="U29" s="106"/>
      <c r="V29" s="26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I29" s="8"/>
      <c r="AJ29" s="8"/>
      <c r="AK29" s="6"/>
    </row>
    <row r="30" spans="2:37" ht="18.75" hidden="1">
      <c r="B30" s="105"/>
      <c r="C30" s="127" t="e">
        <f>+#REF!</f>
        <v>#REF!</v>
      </c>
      <c r="D30" s="105"/>
      <c r="E30" s="14"/>
      <c r="F30" s="108"/>
      <c r="G30" s="108"/>
      <c r="H30" s="125">
        <f t="shared" ref="H30:H33" si="3">SUM(I30:R30)</f>
        <v>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06"/>
      <c r="T30" s="106"/>
      <c r="U30" s="106"/>
      <c r="V30" s="267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4"/>
      <c r="AJ30" s="4"/>
    </row>
    <row r="31" spans="2:37" ht="18.75" hidden="1">
      <c r="B31" s="105"/>
      <c r="C31" s="127" t="e">
        <f>+#REF!</f>
        <v>#REF!</v>
      </c>
      <c r="D31" s="105"/>
      <c r="E31" s="14"/>
      <c r="F31" s="108"/>
      <c r="G31" s="108"/>
      <c r="H31" s="125">
        <f t="shared" si="3"/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06"/>
      <c r="T31" s="106"/>
      <c r="U31" s="106"/>
      <c r="V31" s="267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4"/>
      <c r="AJ31" s="4"/>
    </row>
    <row r="32" spans="2:37" ht="18.75" hidden="1">
      <c r="B32" s="105"/>
      <c r="C32" s="127" t="e">
        <f>+#REF!</f>
        <v>#REF!</v>
      </c>
      <c r="D32" s="105"/>
      <c r="E32" s="14"/>
      <c r="F32" s="108"/>
      <c r="G32" s="108"/>
      <c r="H32" s="125">
        <f t="shared" si="3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06"/>
      <c r="T32" s="106"/>
      <c r="U32" s="106"/>
      <c r="V32" s="267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9.5" hidden="1" thickBot="1">
      <c r="B33" s="105"/>
      <c r="C33" s="127" t="e">
        <f>+#REF!</f>
        <v>#REF!</v>
      </c>
      <c r="D33" s="105"/>
      <c r="E33" s="14"/>
      <c r="F33" s="108"/>
      <c r="G33" s="108"/>
      <c r="H33" s="125">
        <f t="shared" si="3"/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06"/>
      <c r="T33" s="106"/>
      <c r="U33" s="106"/>
      <c r="V33" s="267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9.5" thickBot="1">
      <c r="B34" s="139" t="s">
        <v>179</v>
      </c>
      <c r="C34" s="273"/>
      <c r="D34" s="164"/>
      <c r="E34" s="123">
        <f t="shared" ref="E34:AG34" si="4">SUM(E28:E33)</f>
        <v>0</v>
      </c>
      <c r="F34" s="123">
        <f t="shared" si="4"/>
        <v>0</v>
      </c>
      <c r="G34" s="123">
        <f t="shared" si="4"/>
        <v>0</v>
      </c>
      <c r="H34" s="123">
        <f t="shared" si="4"/>
        <v>-18000000</v>
      </c>
      <c r="I34" s="123">
        <f t="shared" si="4"/>
        <v>-6824772.1888529919</v>
      </c>
      <c r="J34" s="123">
        <f t="shared" si="4"/>
        <v>0</v>
      </c>
      <c r="K34" s="123">
        <f t="shared" si="4"/>
        <v>-11175227.811147008</v>
      </c>
      <c r="L34" s="123">
        <f t="shared" si="4"/>
        <v>0</v>
      </c>
      <c r="M34" s="123">
        <f t="shared" si="4"/>
        <v>0</v>
      </c>
      <c r="N34" s="123">
        <f t="shared" si="4"/>
        <v>0</v>
      </c>
      <c r="O34" s="123">
        <f t="shared" si="4"/>
        <v>0</v>
      </c>
      <c r="P34" s="123">
        <f t="shared" si="4"/>
        <v>0</v>
      </c>
      <c r="Q34" s="123">
        <f t="shared" si="4"/>
        <v>0</v>
      </c>
      <c r="R34" s="123">
        <f t="shared" si="4"/>
        <v>0</v>
      </c>
      <c r="S34" s="123">
        <f t="shared" si="4"/>
        <v>0</v>
      </c>
      <c r="T34" s="123">
        <f t="shared" si="4"/>
        <v>0</v>
      </c>
      <c r="U34" s="123">
        <f t="shared" si="4"/>
        <v>0</v>
      </c>
      <c r="V34" s="123">
        <f t="shared" si="4"/>
        <v>-758307.26267564483</v>
      </c>
      <c r="W34" s="123">
        <f t="shared" si="4"/>
        <v>0</v>
      </c>
      <c r="X34" s="123">
        <f t="shared" si="4"/>
        <v>0</v>
      </c>
      <c r="Y34" s="123">
        <f t="shared" si="4"/>
        <v>0</v>
      </c>
      <c r="Z34" s="123">
        <f t="shared" si="4"/>
        <v>0</v>
      </c>
      <c r="AA34" s="123">
        <f t="shared" si="4"/>
        <v>0</v>
      </c>
      <c r="AB34" s="123">
        <f t="shared" si="4"/>
        <v>0</v>
      </c>
      <c r="AC34" s="123">
        <f t="shared" si="4"/>
        <v>0</v>
      </c>
      <c r="AD34" s="123">
        <f t="shared" si="4"/>
        <v>0</v>
      </c>
      <c r="AE34" s="123">
        <f t="shared" si="4"/>
        <v>0</v>
      </c>
      <c r="AF34" s="123">
        <f t="shared" si="4"/>
        <v>0</v>
      </c>
      <c r="AG34" s="124">
        <f t="shared" si="4"/>
        <v>0</v>
      </c>
      <c r="AI34" s="4"/>
      <c r="AJ34" s="4"/>
    </row>
    <row r="35" spans="2:36" ht="19.5" thickBot="1">
      <c r="B35" s="112" t="s">
        <v>71</v>
      </c>
      <c r="C35" s="112"/>
      <c r="D35" s="112"/>
      <c r="E35" s="2"/>
      <c r="F35" s="14"/>
      <c r="G35" s="10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06"/>
      <c r="T35" s="106"/>
      <c r="U35" s="106"/>
      <c r="V35" s="106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s="6" customFormat="1" ht="18.75" hidden="1">
      <c r="B36" s="113" t="s">
        <v>171</v>
      </c>
      <c r="C36" s="113"/>
      <c r="D36" s="113"/>
      <c r="E36" s="108"/>
      <c r="F36" s="14"/>
      <c r="G36" s="109"/>
      <c r="H36" s="14"/>
      <c r="I36" s="14"/>
      <c r="J36" s="108"/>
      <c r="K36" s="108"/>
      <c r="L36" s="108"/>
      <c r="M36" s="108"/>
      <c r="N36" s="108"/>
      <c r="O36" s="108"/>
      <c r="P36" s="108"/>
      <c r="Q36" s="108"/>
      <c r="R36" s="108"/>
      <c r="S36" s="111"/>
      <c r="T36" s="111"/>
      <c r="U36" s="111"/>
      <c r="V36" s="111"/>
      <c r="W36" s="108"/>
      <c r="X36" s="108"/>
      <c r="Y36" s="108"/>
      <c r="Z36" s="108"/>
      <c r="AA36" s="110"/>
      <c r="AB36" s="108"/>
      <c r="AC36" s="108"/>
      <c r="AD36" s="108"/>
      <c r="AE36" s="108"/>
      <c r="AF36" s="108"/>
      <c r="AG36" s="108"/>
      <c r="AH36" s="5"/>
      <c r="AI36" s="11"/>
      <c r="AJ36" s="8"/>
    </row>
    <row r="37" spans="2:36" s="6" customFormat="1" ht="18.75" hidden="1">
      <c r="B37" s="113" t="s">
        <v>172</v>
      </c>
      <c r="C37" s="113"/>
      <c r="D37" s="113"/>
      <c r="E37" s="108"/>
      <c r="F37" s="14"/>
      <c r="G37" s="109"/>
      <c r="H37" s="14"/>
      <c r="I37" s="14"/>
      <c r="J37" s="108"/>
      <c r="K37" s="108"/>
      <c r="L37" s="108"/>
      <c r="M37" s="108"/>
      <c r="N37" s="108"/>
      <c r="O37" s="108"/>
      <c r="P37" s="108"/>
      <c r="Q37" s="108"/>
      <c r="R37" s="108"/>
      <c r="S37" s="111"/>
      <c r="T37" s="111"/>
      <c r="U37" s="111"/>
      <c r="V37" s="111"/>
      <c r="W37" s="108"/>
      <c r="X37" s="108"/>
      <c r="Y37" s="108"/>
      <c r="Z37" s="108"/>
      <c r="AA37" s="110"/>
      <c r="AB37" s="108"/>
      <c r="AC37" s="108"/>
      <c r="AD37" s="108"/>
      <c r="AE37" s="108"/>
      <c r="AF37" s="108"/>
      <c r="AG37" s="108"/>
      <c r="AH37" s="5"/>
      <c r="AI37" s="11"/>
      <c r="AJ37" s="8"/>
    </row>
    <row r="38" spans="2:36" s="6" customFormat="1" ht="18.75" hidden="1">
      <c r="B38" s="113" t="s">
        <v>173</v>
      </c>
      <c r="C38" s="113"/>
      <c r="D38" s="113"/>
      <c r="E38" s="108"/>
      <c r="F38" s="14"/>
      <c r="G38" s="109"/>
      <c r="H38" s="14"/>
      <c r="I38" s="14"/>
      <c r="J38" s="108"/>
      <c r="K38" s="108"/>
      <c r="L38" s="108"/>
      <c r="M38" s="108"/>
      <c r="N38" s="108"/>
      <c r="O38" s="108"/>
      <c r="P38" s="108"/>
      <c r="Q38" s="108"/>
      <c r="R38" s="108"/>
      <c r="S38" s="111"/>
      <c r="T38" s="111"/>
      <c r="U38" s="111"/>
      <c r="V38" s="111"/>
      <c r="W38" s="108"/>
      <c r="X38" s="108"/>
      <c r="Y38" s="108"/>
      <c r="Z38" s="108"/>
      <c r="AA38" s="110"/>
      <c r="AB38" s="108"/>
      <c r="AC38" s="108"/>
      <c r="AD38" s="108"/>
      <c r="AE38" s="108"/>
      <c r="AF38" s="108"/>
      <c r="AG38" s="108"/>
      <c r="AH38" s="5"/>
      <c r="AI38" s="11"/>
      <c r="AJ38" s="8"/>
    </row>
    <row r="39" spans="2:36" s="6" customFormat="1" ht="18.75" hidden="1">
      <c r="B39" s="113" t="s">
        <v>174</v>
      </c>
      <c r="C39" s="113"/>
      <c r="D39" s="113"/>
      <c r="E39" s="108"/>
      <c r="F39" s="14"/>
      <c r="G39" s="109"/>
      <c r="H39" s="14"/>
      <c r="I39" s="14"/>
      <c r="J39" s="108"/>
      <c r="K39" s="108"/>
      <c r="L39" s="108"/>
      <c r="M39" s="108"/>
      <c r="N39" s="108"/>
      <c r="O39" s="108"/>
      <c r="P39" s="108"/>
      <c r="Q39" s="108"/>
      <c r="R39" s="108"/>
      <c r="S39" s="111"/>
      <c r="T39" s="111"/>
      <c r="U39" s="111"/>
      <c r="V39" s="111"/>
      <c r="W39" s="108"/>
      <c r="X39" s="108"/>
      <c r="Y39" s="108"/>
      <c r="Z39" s="108"/>
      <c r="AA39" s="110"/>
      <c r="AB39" s="108"/>
      <c r="AC39" s="108"/>
      <c r="AD39" s="108"/>
      <c r="AE39" s="108"/>
      <c r="AF39" s="108"/>
      <c r="AG39" s="108"/>
      <c r="AH39" s="5"/>
      <c r="AI39" s="11"/>
      <c r="AJ39" s="8"/>
    </row>
    <row r="40" spans="2:36" s="6" customFormat="1" ht="18.75" hidden="1">
      <c r="B40" s="113" t="s">
        <v>175</v>
      </c>
      <c r="C40" s="113"/>
      <c r="D40" s="113"/>
      <c r="E40" s="108"/>
      <c r="F40" s="14"/>
      <c r="G40" s="109"/>
      <c r="H40" s="14"/>
      <c r="I40" s="14"/>
      <c r="J40" s="108"/>
      <c r="K40" s="108"/>
      <c r="L40" s="108"/>
      <c r="M40" s="108"/>
      <c r="N40" s="108"/>
      <c r="O40" s="108"/>
      <c r="P40" s="108"/>
      <c r="Q40" s="108"/>
      <c r="R40" s="108"/>
      <c r="S40" s="111"/>
      <c r="T40" s="111"/>
      <c r="U40" s="111"/>
      <c r="V40" s="111"/>
      <c r="W40" s="108"/>
      <c r="X40" s="108"/>
      <c r="Y40" s="108"/>
      <c r="Z40" s="108"/>
      <c r="AA40" s="110"/>
      <c r="AB40" s="108"/>
      <c r="AC40" s="108"/>
      <c r="AD40" s="108"/>
      <c r="AE40" s="108"/>
      <c r="AF40" s="108"/>
      <c r="AG40" s="108"/>
      <c r="AH40" s="5"/>
      <c r="AI40" s="11"/>
      <c r="AJ40" s="8"/>
    </row>
    <row r="41" spans="2:36" s="6" customFormat="1" ht="19.5" hidden="1" thickBot="1">
      <c r="B41" s="137" t="s">
        <v>176</v>
      </c>
      <c r="C41" s="137"/>
      <c r="D41" s="137"/>
      <c r="E41" s="134"/>
      <c r="F41" s="14"/>
      <c r="G41" s="109"/>
      <c r="H41" s="14"/>
      <c r="I41" s="14"/>
      <c r="J41" s="108"/>
      <c r="K41" s="108"/>
      <c r="L41" s="108"/>
      <c r="M41" s="108"/>
      <c r="N41" s="108"/>
      <c r="O41" s="108"/>
      <c r="P41" s="108"/>
      <c r="Q41" s="108"/>
      <c r="R41" s="108"/>
      <c r="S41" s="111"/>
      <c r="T41" s="111"/>
      <c r="U41" s="111"/>
      <c r="V41" s="111"/>
      <c r="W41" s="108"/>
      <c r="X41" s="108"/>
      <c r="Y41" s="108"/>
      <c r="Z41" s="108"/>
      <c r="AA41" s="110"/>
      <c r="AB41" s="108"/>
      <c r="AC41" s="108"/>
      <c r="AD41" s="108"/>
      <c r="AE41" s="108"/>
      <c r="AF41" s="108"/>
      <c r="AG41" s="108"/>
      <c r="AH41" s="5"/>
      <c r="AI41" s="11"/>
      <c r="AJ41" s="8"/>
    </row>
    <row r="42" spans="2:36" s="6" customFormat="1" ht="19.5" thickBot="1">
      <c r="B42" s="139" t="s">
        <v>180</v>
      </c>
      <c r="C42" s="165"/>
      <c r="D42" s="165"/>
      <c r="E42" s="142">
        <f>SUM(E36:E41)</f>
        <v>0</v>
      </c>
      <c r="F42" s="140"/>
      <c r="G42" s="109"/>
      <c r="H42" s="14"/>
      <c r="I42" s="14"/>
      <c r="J42" s="108"/>
      <c r="K42" s="108"/>
      <c r="L42" s="108"/>
      <c r="M42" s="108"/>
      <c r="N42" s="108"/>
      <c r="O42" s="108"/>
      <c r="P42" s="108"/>
      <c r="Q42" s="108"/>
      <c r="R42" s="108"/>
      <c r="S42" s="111"/>
      <c r="T42" s="111"/>
      <c r="U42" s="111"/>
      <c r="V42" s="111"/>
      <c r="W42" s="108"/>
      <c r="X42" s="108"/>
      <c r="Y42" s="108"/>
      <c r="Z42" s="108"/>
      <c r="AA42" s="110"/>
      <c r="AB42" s="108"/>
      <c r="AC42" s="108"/>
      <c r="AD42" s="108"/>
      <c r="AE42" s="108"/>
      <c r="AF42" s="108"/>
      <c r="AG42" s="108"/>
      <c r="AH42" s="5"/>
      <c r="AI42" s="11"/>
      <c r="AJ42" s="8"/>
    </row>
    <row r="43" spans="2:36" s="6" customFormat="1" ht="18.75">
      <c r="B43" s="141" t="s">
        <v>177</v>
      </c>
      <c r="C43" s="141"/>
      <c r="D43" s="141"/>
      <c r="E43" s="136"/>
      <c r="F43" s="14"/>
      <c r="G43" s="109"/>
      <c r="H43" s="14"/>
      <c r="I43" s="14"/>
      <c r="J43" s="108"/>
      <c r="K43" s="108"/>
      <c r="L43" s="108"/>
      <c r="M43" s="108"/>
      <c r="N43" s="108"/>
      <c r="O43" s="108"/>
      <c r="P43" s="108"/>
      <c r="Q43" s="108"/>
      <c r="R43" s="108"/>
      <c r="S43" s="111"/>
      <c r="T43" s="111"/>
      <c r="U43" s="111"/>
      <c r="V43" s="111"/>
      <c r="W43" s="108"/>
      <c r="X43" s="108"/>
      <c r="Y43" s="108"/>
      <c r="Z43" s="108"/>
      <c r="AA43" s="110"/>
      <c r="AB43" s="108"/>
      <c r="AC43" s="108"/>
      <c r="AD43" s="108"/>
      <c r="AE43" s="108"/>
      <c r="AF43" s="108"/>
      <c r="AG43" s="108"/>
      <c r="AH43" s="5"/>
      <c r="AI43" s="11"/>
      <c r="AJ43" s="8"/>
    </row>
    <row r="44" spans="2:36" s="6" customFormat="1" ht="18.75">
      <c r="B44" s="113" t="s">
        <v>178</v>
      </c>
      <c r="C44" s="113"/>
      <c r="D44" s="113"/>
      <c r="E44" s="133"/>
      <c r="F44" s="14"/>
      <c r="G44" s="109"/>
      <c r="H44" s="14"/>
      <c r="I44" s="14"/>
      <c r="J44" s="108"/>
      <c r="K44" s="108"/>
      <c r="L44" s="108"/>
      <c r="M44" s="108"/>
      <c r="N44" s="108"/>
      <c r="O44" s="108"/>
      <c r="P44" s="108"/>
      <c r="Q44" s="108"/>
      <c r="R44" s="108"/>
      <c r="S44" s="111"/>
      <c r="T44" s="111"/>
      <c r="U44" s="111"/>
      <c r="V44" s="111"/>
      <c r="W44" s="108"/>
      <c r="X44" s="108"/>
      <c r="Y44" s="108"/>
      <c r="Z44" s="108"/>
      <c r="AA44" s="110"/>
      <c r="AB44" s="108"/>
      <c r="AC44" s="108"/>
      <c r="AD44" s="108"/>
      <c r="AE44" s="108"/>
      <c r="AF44" s="108"/>
      <c r="AG44" s="108"/>
      <c r="AH44" s="5"/>
      <c r="AI44" s="11"/>
      <c r="AJ44" s="8"/>
    </row>
    <row r="45" spans="2:36" ht="19.5" thickBot="1">
      <c r="B45" s="137" t="s">
        <v>76</v>
      </c>
      <c r="C45" s="137"/>
      <c r="D45" s="137"/>
      <c r="E45" s="132"/>
      <c r="F45" s="115"/>
      <c r="G45" s="1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35"/>
      <c r="T45" s="135"/>
      <c r="U45" s="135"/>
      <c r="V45" s="13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I45" s="4"/>
      <c r="AJ45" s="4"/>
    </row>
    <row r="46" spans="2:36" s="6" customFormat="1" ht="19.5" thickBot="1">
      <c r="B46" s="139" t="s">
        <v>72</v>
      </c>
      <c r="C46" s="164"/>
      <c r="D46" s="164"/>
      <c r="E46" s="138"/>
      <c r="F46" s="138"/>
      <c r="G46" s="138"/>
      <c r="H46" s="123">
        <f t="shared" ref="H46:U46" si="5">+H26+H34</f>
        <v>48829179.622294024</v>
      </c>
      <c r="I46" s="123">
        <f t="shared" si="5"/>
        <v>26478724.000000004</v>
      </c>
      <c r="J46" s="123">
        <f t="shared" si="5"/>
        <v>22350455.622294016</v>
      </c>
      <c r="K46" s="123">
        <f t="shared" si="5"/>
        <v>0</v>
      </c>
      <c r="L46" s="123">
        <f t="shared" si="5"/>
        <v>0</v>
      </c>
      <c r="M46" s="123">
        <f t="shared" si="5"/>
        <v>0</v>
      </c>
      <c r="N46" s="123">
        <f t="shared" si="5"/>
        <v>0</v>
      </c>
      <c r="O46" s="123">
        <f t="shared" si="5"/>
        <v>0</v>
      </c>
      <c r="P46" s="123">
        <f t="shared" si="5"/>
        <v>0</v>
      </c>
      <c r="Q46" s="123">
        <f t="shared" si="5"/>
        <v>0</v>
      </c>
      <c r="R46" s="123">
        <f t="shared" si="5"/>
        <v>0</v>
      </c>
      <c r="S46" s="123">
        <f t="shared" si="5"/>
        <v>0</v>
      </c>
      <c r="T46" s="123">
        <f t="shared" si="5"/>
        <v>0</v>
      </c>
      <c r="U46" s="123">
        <f t="shared" si="5"/>
        <v>0</v>
      </c>
      <c r="V46" s="123">
        <f>+V26+V34+V44+V45</f>
        <v>1893724.7873243554</v>
      </c>
      <c r="W46" s="123">
        <f t="shared" ref="W46:AG46" si="6">+W26+W34</f>
        <v>0</v>
      </c>
      <c r="X46" s="123">
        <f t="shared" si="6"/>
        <v>0</v>
      </c>
      <c r="Y46" s="123">
        <f t="shared" si="6"/>
        <v>0</v>
      </c>
      <c r="Z46" s="123">
        <f t="shared" si="6"/>
        <v>0</v>
      </c>
      <c r="AA46" s="123">
        <f t="shared" si="6"/>
        <v>0</v>
      </c>
      <c r="AB46" s="123">
        <f t="shared" si="6"/>
        <v>0</v>
      </c>
      <c r="AC46" s="123">
        <f t="shared" si="6"/>
        <v>0</v>
      </c>
      <c r="AD46" s="123">
        <f t="shared" si="6"/>
        <v>0</v>
      </c>
      <c r="AE46" s="123">
        <f t="shared" si="6"/>
        <v>0</v>
      </c>
      <c r="AF46" s="123">
        <f t="shared" si="6"/>
        <v>0</v>
      </c>
      <c r="AG46" s="123">
        <f t="shared" si="6"/>
        <v>0</v>
      </c>
      <c r="AH46" s="5"/>
      <c r="AI46" s="8">
        <f>SUM(AI16:AI36)</f>
        <v>0</v>
      </c>
      <c r="AJ46" s="8"/>
    </row>
    <row r="47" spans="2:36" ht="18.75">
      <c r="B47" s="88"/>
      <c r="C47" s="88"/>
      <c r="D47" s="8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03"/>
      <c r="T47" s="103"/>
      <c r="U47" s="103"/>
      <c r="V47" s="103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4"/>
    </row>
    <row r="48" spans="2:36">
      <c r="V48" s="103"/>
    </row>
  </sheetData>
  <mergeCells count="22">
    <mergeCell ref="K10:R10"/>
    <mergeCell ref="K12:O12"/>
    <mergeCell ref="P12:Q12"/>
    <mergeCell ref="R12:R13"/>
    <mergeCell ref="S9:AA9"/>
    <mergeCell ref="S11:T11"/>
    <mergeCell ref="W10:X10"/>
    <mergeCell ref="B10:B13"/>
    <mergeCell ref="E10:G13"/>
    <mergeCell ref="H10:H13"/>
    <mergeCell ref="I10:I13"/>
    <mergeCell ref="J10:J13"/>
    <mergeCell ref="AB10:AE10"/>
    <mergeCell ref="AD11:AE11"/>
    <mergeCell ref="S8:AF8"/>
    <mergeCell ref="AB9:AF9"/>
    <mergeCell ref="AG9:AG13"/>
    <mergeCell ref="S10:V10"/>
    <mergeCell ref="U11:V11"/>
    <mergeCell ref="W11:X11"/>
    <mergeCell ref="Y10:Z10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O14" sqref="O14:S14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9" width="8.5703125" style="203" customWidth="1"/>
    <col min="10" max="10" width="6.140625" style="203" customWidth="1"/>
    <col min="11" max="12" width="4.5703125" style="203" customWidth="1"/>
    <col min="13" max="13" width="3.85546875" style="203" customWidth="1"/>
    <col min="14" max="14" width="8" style="203" customWidth="1"/>
    <col min="15" max="15" width="8.42578125" style="203" customWidth="1"/>
    <col min="16" max="18" width="4.5703125" style="203" customWidth="1"/>
    <col min="19" max="19" width="4.85546875" style="203" customWidth="1"/>
    <col min="20" max="20" width="9.140625" style="203" customWidth="1"/>
    <col min="21" max="21" width="7.85546875" style="203" customWidth="1"/>
    <col min="22" max="22" width="8.42578125" style="203" customWidth="1"/>
    <col min="23" max="23" width="4.5703125" style="203" customWidth="1"/>
    <col min="24" max="24" width="7.85546875" style="203" customWidth="1"/>
    <col min="25" max="25" width="4.28515625" style="203" customWidth="1"/>
    <col min="26" max="26" width="8.140625" style="203" customWidth="1"/>
    <col min="27" max="27" width="7.85546875" style="203" customWidth="1"/>
    <col min="28" max="28" width="4.5703125" style="203" customWidth="1"/>
    <col min="29" max="29" width="10.5703125" style="203" customWidth="1"/>
    <col min="30" max="30" width="9.140625" style="203" customWidth="1"/>
    <col min="31" max="31" width="2.5703125" style="203" customWidth="1"/>
    <col min="32" max="32" width="8.42578125" style="203" customWidth="1"/>
    <col min="33" max="33" width="9" style="203" customWidth="1"/>
    <col min="34" max="36" width="4.5703125" style="203" customWidth="1"/>
    <col min="37" max="37" width="7.140625" style="203" customWidth="1"/>
    <col min="38" max="38" width="8.5703125" style="203" customWidth="1"/>
    <col min="39" max="42" width="4.5703125" style="203" customWidth="1"/>
    <col min="43" max="44" width="11.5703125" style="203"/>
    <col min="45" max="45" width="7.140625" style="203" customWidth="1"/>
    <col min="46" max="46" width="7.42578125" style="203" customWidth="1"/>
    <col min="47" max="47" width="6.5703125" style="203" customWidth="1"/>
    <col min="48" max="48" width="8.140625" style="203" customWidth="1"/>
    <col min="49" max="49" width="1.5703125" style="203" customWidth="1"/>
    <col min="50" max="50" width="11.5703125" style="203"/>
    <col min="51" max="51" width="4.42578125" style="203" customWidth="1"/>
    <col min="52" max="52" width="4.85546875" style="203" customWidth="1"/>
    <col min="53" max="53" width="3.5703125" style="203" customWidth="1"/>
    <col min="54" max="54" width="4.42578125" style="203" customWidth="1"/>
    <col min="55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5" width="8.5703125" style="203" customWidth="1"/>
    <col min="266" max="266" width="6.140625" style="203" customWidth="1"/>
    <col min="267" max="268" width="4.5703125" style="203" customWidth="1"/>
    <col min="269" max="269" width="3.85546875" style="203" customWidth="1"/>
    <col min="270" max="270" width="8" style="203" customWidth="1"/>
    <col min="271" max="271" width="8.42578125" style="203" customWidth="1"/>
    <col min="272" max="274" width="4.5703125" style="203" customWidth="1"/>
    <col min="275" max="275" width="4.85546875" style="203" customWidth="1"/>
    <col min="276" max="276" width="9.140625" style="203" customWidth="1"/>
    <col min="277" max="277" width="7.85546875" style="203" customWidth="1"/>
    <col min="278" max="278" width="8.42578125" style="203" customWidth="1"/>
    <col min="279" max="279" width="4.5703125" style="203" customWidth="1"/>
    <col min="280" max="280" width="7.85546875" style="203" customWidth="1"/>
    <col min="281" max="281" width="4.28515625" style="203" customWidth="1"/>
    <col min="282" max="282" width="8.140625" style="203" customWidth="1"/>
    <col min="283" max="283" width="7.85546875" style="203" customWidth="1"/>
    <col min="284" max="284" width="4.5703125" style="203" customWidth="1"/>
    <col min="285" max="285" width="10.5703125" style="203" customWidth="1"/>
    <col min="286" max="286" width="9.140625" style="203" customWidth="1"/>
    <col min="287" max="287" width="2.5703125" style="203" customWidth="1"/>
    <col min="288" max="288" width="8.42578125" style="203" customWidth="1"/>
    <col min="289" max="289" width="9" style="203" customWidth="1"/>
    <col min="290" max="292" width="4.5703125" style="203" customWidth="1"/>
    <col min="293" max="293" width="7.140625" style="203" customWidth="1"/>
    <col min="294" max="294" width="8.5703125" style="203" customWidth="1"/>
    <col min="295" max="298" width="4.5703125" style="203" customWidth="1"/>
    <col min="299" max="300" width="11.5703125" style="203"/>
    <col min="301" max="301" width="7.140625" style="203" customWidth="1"/>
    <col min="302" max="302" width="7.42578125" style="203" customWidth="1"/>
    <col min="303" max="303" width="6.5703125" style="203" customWidth="1"/>
    <col min="304" max="304" width="8.140625" style="203" customWidth="1"/>
    <col min="305" max="305" width="1.5703125" style="203" customWidth="1"/>
    <col min="306" max="306" width="11.5703125" style="203"/>
    <col min="307" max="307" width="4.42578125" style="203" customWidth="1"/>
    <col min="308" max="308" width="4.85546875" style="203" customWidth="1"/>
    <col min="309" max="309" width="3.5703125" style="203" customWidth="1"/>
    <col min="310" max="310" width="4.42578125" style="203" customWidth="1"/>
    <col min="311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1" width="8.5703125" style="203" customWidth="1"/>
    <col min="522" max="522" width="6.140625" style="203" customWidth="1"/>
    <col min="523" max="524" width="4.5703125" style="203" customWidth="1"/>
    <col min="525" max="525" width="3.85546875" style="203" customWidth="1"/>
    <col min="526" max="526" width="8" style="203" customWidth="1"/>
    <col min="527" max="527" width="8.42578125" style="203" customWidth="1"/>
    <col min="528" max="530" width="4.5703125" style="203" customWidth="1"/>
    <col min="531" max="531" width="4.85546875" style="203" customWidth="1"/>
    <col min="532" max="532" width="9.140625" style="203" customWidth="1"/>
    <col min="533" max="533" width="7.85546875" style="203" customWidth="1"/>
    <col min="534" max="534" width="8.42578125" style="203" customWidth="1"/>
    <col min="535" max="535" width="4.5703125" style="203" customWidth="1"/>
    <col min="536" max="536" width="7.85546875" style="203" customWidth="1"/>
    <col min="537" max="537" width="4.28515625" style="203" customWidth="1"/>
    <col min="538" max="538" width="8.140625" style="203" customWidth="1"/>
    <col min="539" max="539" width="7.85546875" style="203" customWidth="1"/>
    <col min="540" max="540" width="4.5703125" style="203" customWidth="1"/>
    <col min="541" max="541" width="10.5703125" style="203" customWidth="1"/>
    <col min="542" max="542" width="9.140625" style="203" customWidth="1"/>
    <col min="543" max="543" width="2.5703125" style="203" customWidth="1"/>
    <col min="544" max="544" width="8.42578125" style="203" customWidth="1"/>
    <col min="545" max="545" width="9" style="203" customWidth="1"/>
    <col min="546" max="548" width="4.5703125" style="203" customWidth="1"/>
    <col min="549" max="549" width="7.140625" style="203" customWidth="1"/>
    <col min="550" max="550" width="8.5703125" style="203" customWidth="1"/>
    <col min="551" max="554" width="4.5703125" style="203" customWidth="1"/>
    <col min="555" max="556" width="11.5703125" style="203"/>
    <col min="557" max="557" width="7.140625" style="203" customWidth="1"/>
    <col min="558" max="558" width="7.42578125" style="203" customWidth="1"/>
    <col min="559" max="559" width="6.5703125" style="203" customWidth="1"/>
    <col min="560" max="560" width="8.140625" style="203" customWidth="1"/>
    <col min="561" max="561" width="1.5703125" style="203" customWidth="1"/>
    <col min="562" max="562" width="11.5703125" style="203"/>
    <col min="563" max="563" width="4.42578125" style="203" customWidth="1"/>
    <col min="564" max="564" width="4.85546875" style="203" customWidth="1"/>
    <col min="565" max="565" width="3.5703125" style="203" customWidth="1"/>
    <col min="566" max="566" width="4.42578125" style="203" customWidth="1"/>
    <col min="567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7" width="8.5703125" style="203" customWidth="1"/>
    <col min="778" max="778" width="6.140625" style="203" customWidth="1"/>
    <col min="779" max="780" width="4.5703125" style="203" customWidth="1"/>
    <col min="781" max="781" width="3.85546875" style="203" customWidth="1"/>
    <col min="782" max="782" width="8" style="203" customWidth="1"/>
    <col min="783" max="783" width="8.42578125" style="203" customWidth="1"/>
    <col min="784" max="786" width="4.5703125" style="203" customWidth="1"/>
    <col min="787" max="787" width="4.85546875" style="203" customWidth="1"/>
    <col min="788" max="788" width="9.140625" style="203" customWidth="1"/>
    <col min="789" max="789" width="7.85546875" style="203" customWidth="1"/>
    <col min="790" max="790" width="8.42578125" style="203" customWidth="1"/>
    <col min="791" max="791" width="4.5703125" style="203" customWidth="1"/>
    <col min="792" max="792" width="7.85546875" style="203" customWidth="1"/>
    <col min="793" max="793" width="4.28515625" style="203" customWidth="1"/>
    <col min="794" max="794" width="8.140625" style="203" customWidth="1"/>
    <col min="795" max="795" width="7.85546875" style="203" customWidth="1"/>
    <col min="796" max="796" width="4.5703125" style="203" customWidth="1"/>
    <col min="797" max="797" width="10.5703125" style="203" customWidth="1"/>
    <col min="798" max="798" width="9.140625" style="203" customWidth="1"/>
    <col min="799" max="799" width="2.5703125" style="203" customWidth="1"/>
    <col min="800" max="800" width="8.42578125" style="203" customWidth="1"/>
    <col min="801" max="801" width="9" style="203" customWidth="1"/>
    <col min="802" max="804" width="4.5703125" style="203" customWidth="1"/>
    <col min="805" max="805" width="7.140625" style="203" customWidth="1"/>
    <col min="806" max="806" width="8.5703125" style="203" customWidth="1"/>
    <col min="807" max="810" width="4.5703125" style="203" customWidth="1"/>
    <col min="811" max="812" width="11.5703125" style="203"/>
    <col min="813" max="813" width="7.140625" style="203" customWidth="1"/>
    <col min="814" max="814" width="7.42578125" style="203" customWidth="1"/>
    <col min="815" max="815" width="6.5703125" style="203" customWidth="1"/>
    <col min="816" max="816" width="8.140625" style="203" customWidth="1"/>
    <col min="817" max="817" width="1.5703125" style="203" customWidth="1"/>
    <col min="818" max="818" width="11.5703125" style="203"/>
    <col min="819" max="819" width="4.42578125" style="203" customWidth="1"/>
    <col min="820" max="820" width="4.85546875" style="203" customWidth="1"/>
    <col min="821" max="821" width="3.5703125" style="203" customWidth="1"/>
    <col min="822" max="822" width="4.42578125" style="203" customWidth="1"/>
    <col min="823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3" width="8.5703125" style="203" customWidth="1"/>
    <col min="1034" max="1034" width="6.140625" style="203" customWidth="1"/>
    <col min="1035" max="1036" width="4.5703125" style="203" customWidth="1"/>
    <col min="1037" max="1037" width="3.85546875" style="203" customWidth="1"/>
    <col min="1038" max="1038" width="8" style="203" customWidth="1"/>
    <col min="1039" max="1039" width="8.42578125" style="203" customWidth="1"/>
    <col min="1040" max="1042" width="4.5703125" style="203" customWidth="1"/>
    <col min="1043" max="1043" width="4.85546875" style="203" customWidth="1"/>
    <col min="1044" max="1044" width="9.140625" style="203" customWidth="1"/>
    <col min="1045" max="1045" width="7.85546875" style="203" customWidth="1"/>
    <col min="1046" max="1046" width="8.42578125" style="203" customWidth="1"/>
    <col min="1047" max="1047" width="4.5703125" style="203" customWidth="1"/>
    <col min="1048" max="1048" width="7.85546875" style="203" customWidth="1"/>
    <col min="1049" max="1049" width="4.28515625" style="203" customWidth="1"/>
    <col min="1050" max="1050" width="8.140625" style="203" customWidth="1"/>
    <col min="1051" max="1051" width="7.85546875" style="203" customWidth="1"/>
    <col min="1052" max="1052" width="4.5703125" style="203" customWidth="1"/>
    <col min="1053" max="1053" width="10.5703125" style="203" customWidth="1"/>
    <col min="1054" max="1054" width="9.140625" style="203" customWidth="1"/>
    <col min="1055" max="1055" width="2.5703125" style="203" customWidth="1"/>
    <col min="1056" max="1056" width="8.42578125" style="203" customWidth="1"/>
    <col min="1057" max="1057" width="9" style="203" customWidth="1"/>
    <col min="1058" max="1060" width="4.5703125" style="203" customWidth="1"/>
    <col min="1061" max="1061" width="7.140625" style="203" customWidth="1"/>
    <col min="1062" max="1062" width="8.5703125" style="203" customWidth="1"/>
    <col min="1063" max="1066" width="4.5703125" style="203" customWidth="1"/>
    <col min="1067" max="1068" width="11.5703125" style="203"/>
    <col min="1069" max="1069" width="7.140625" style="203" customWidth="1"/>
    <col min="1070" max="1070" width="7.42578125" style="203" customWidth="1"/>
    <col min="1071" max="1071" width="6.5703125" style="203" customWidth="1"/>
    <col min="1072" max="1072" width="8.140625" style="203" customWidth="1"/>
    <col min="1073" max="1073" width="1.5703125" style="203" customWidth="1"/>
    <col min="1074" max="1074" width="11.5703125" style="203"/>
    <col min="1075" max="1075" width="4.42578125" style="203" customWidth="1"/>
    <col min="1076" max="1076" width="4.85546875" style="203" customWidth="1"/>
    <col min="1077" max="1077" width="3.5703125" style="203" customWidth="1"/>
    <col min="1078" max="1078" width="4.42578125" style="203" customWidth="1"/>
    <col min="1079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9" width="8.5703125" style="203" customWidth="1"/>
    <col min="1290" max="1290" width="6.140625" style="203" customWidth="1"/>
    <col min="1291" max="1292" width="4.5703125" style="203" customWidth="1"/>
    <col min="1293" max="1293" width="3.85546875" style="203" customWidth="1"/>
    <col min="1294" max="1294" width="8" style="203" customWidth="1"/>
    <col min="1295" max="1295" width="8.42578125" style="203" customWidth="1"/>
    <col min="1296" max="1298" width="4.5703125" style="203" customWidth="1"/>
    <col min="1299" max="1299" width="4.85546875" style="203" customWidth="1"/>
    <col min="1300" max="1300" width="9.140625" style="203" customWidth="1"/>
    <col min="1301" max="1301" width="7.85546875" style="203" customWidth="1"/>
    <col min="1302" max="1302" width="8.42578125" style="203" customWidth="1"/>
    <col min="1303" max="1303" width="4.5703125" style="203" customWidth="1"/>
    <col min="1304" max="1304" width="7.85546875" style="203" customWidth="1"/>
    <col min="1305" max="1305" width="4.28515625" style="203" customWidth="1"/>
    <col min="1306" max="1306" width="8.140625" style="203" customWidth="1"/>
    <col min="1307" max="1307" width="7.85546875" style="203" customWidth="1"/>
    <col min="1308" max="1308" width="4.5703125" style="203" customWidth="1"/>
    <col min="1309" max="1309" width="10.5703125" style="203" customWidth="1"/>
    <col min="1310" max="1310" width="9.140625" style="203" customWidth="1"/>
    <col min="1311" max="1311" width="2.5703125" style="203" customWidth="1"/>
    <col min="1312" max="1312" width="8.42578125" style="203" customWidth="1"/>
    <col min="1313" max="1313" width="9" style="203" customWidth="1"/>
    <col min="1314" max="1316" width="4.5703125" style="203" customWidth="1"/>
    <col min="1317" max="1317" width="7.140625" style="203" customWidth="1"/>
    <col min="1318" max="1318" width="8.5703125" style="203" customWidth="1"/>
    <col min="1319" max="1322" width="4.5703125" style="203" customWidth="1"/>
    <col min="1323" max="1324" width="11.5703125" style="203"/>
    <col min="1325" max="1325" width="7.140625" style="203" customWidth="1"/>
    <col min="1326" max="1326" width="7.42578125" style="203" customWidth="1"/>
    <col min="1327" max="1327" width="6.5703125" style="203" customWidth="1"/>
    <col min="1328" max="1328" width="8.140625" style="203" customWidth="1"/>
    <col min="1329" max="1329" width="1.5703125" style="203" customWidth="1"/>
    <col min="1330" max="1330" width="11.5703125" style="203"/>
    <col min="1331" max="1331" width="4.42578125" style="203" customWidth="1"/>
    <col min="1332" max="1332" width="4.85546875" style="203" customWidth="1"/>
    <col min="1333" max="1333" width="3.5703125" style="203" customWidth="1"/>
    <col min="1334" max="1334" width="4.42578125" style="203" customWidth="1"/>
    <col min="1335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5" width="8.5703125" style="203" customWidth="1"/>
    <col min="1546" max="1546" width="6.140625" style="203" customWidth="1"/>
    <col min="1547" max="1548" width="4.5703125" style="203" customWidth="1"/>
    <col min="1549" max="1549" width="3.85546875" style="203" customWidth="1"/>
    <col min="1550" max="1550" width="8" style="203" customWidth="1"/>
    <col min="1551" max="1551" width="8.42578125" style="203" customWidth="1"/>
    <col min="1552" max="1554" width="4.5703125" style="203" customWidth="1"/>
    <col min="1555" max="1555" width="4.85546875" style="203" customWidth="1"/>
    <col min="1556" max="1556" width="9.140625" style="203" customWidth="1"/>
    <col min="1557" max="1557" width="7.85546875" style="203" customWidth="1"/>
    <col min="1558" max="1558" width="8.42578125" style="203" customWidth="1"/>
    <col min="1559" max="1559" width="4.5703125" style="203" customWidth="1"/>
    <col min="1560" max="1560" width="7.85546875" style="203" customWidth="1"/>
    <col min="1561" max="1561" width="4.28515625" style="203" customWidth="1"/>
    <col min="1562" max="1562" width="8.140625" style="203" customWidth="1"/>
    <col min="1563" max="1563" width="7.85546875" style="203" customWidth="1"/>
    <col min="1564" max="1564" width="4.5703125" style="203" customWidth="1"/>
    <col min="1565" max="1565" width="10.5703125" style="203" customWidth="1"/>
    <col min="1566" max="1566" width="9.140625" style="203" customWidth="1"/>
    <col min="1567" max="1567" width="2.5703125" style="203" customWidth="1"/>
    <col min="1568" max="1568" width="8.42578125" style="203" customWidth="1"/>
    <col min="1569" max="1569" width="9" style="203" customWidth="1"/>
    <col min="1570" max="1572" width="4.5703125" style="203" customWidth="1"/>
    <col min="1573" max="1573" width="7.140625" style="203" customWidth="1"/>
    <col min="1574" max="1574" width="8.5703125" style="203" customWidth="1"/>
    <col min="1575" max="1578" width="4.5703125" style="203" customWidth="1"/>
    <col min="1579" max="1580" width="11.5703125" style="203"/>
    <col min="1581" max="1581" width="7.140625" style="203" customWidth="1"/>
    <col min="1582" max="1582" width="7.42578125" style="203" customWidth="1"/>
    <col min="1583" max="1583" width="6.5703125" style="203" customWidth="1"/>
    <col min="1584" max="1584" width="8.140625" style="203" customWidth="1"/>
    <col min="1585" max="1585" width="1.5703125" style="203" customWidth="1"/>
    <col min="1586" max="1586" width="11.5703125" style="203"/>
    <col min="1587" max="1587" width="4.42578125" style="203" customWidth="1"/>
    <col min="1588" max="1588" width="4.85546875" style="203" customWidth="1"/>
    <col min="1589" max="1589" width="3.5703125" style="203" customWidth="1"/>
    <col min="1590" max="1590" width="4.42578125" style="203" customWidth="1"/>
    <col min="1591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1" width="8.5703125" style="203" customWidth="1"/>
    <col min="1802" max="1802" width="6.140625" style="203" customWidth="1"/>
    <col min="1803" max="1804" width="4.5703125" style="203" customWidth="1"/>
    <col min="1805" max="1805" width="3.85546875" style="203" customWidth="1"/>
    <col min="1806" max="1806" width="8" style="203" customWidth="1"/>
    <col min="1807" max="1807" width="8.42578125" style="203" customWidth="1"/>
    <col min="1808" max="1810" width="4.5703125" style="203" customWidth="1"/>
    <col min="1811" max="1811" width="4.85546875" style="203" customWidth="1"/>
    <col min="1812" max="1812" width="9.140625" style="203" customWidth="1"/>
    <col min="1813" max="1813" width="7.85546875" style="203" customWidth="1"/>
    <col min="1814" max="1814" width="8.42578125" style="203" customWidth="1"/>
    <col min="1815" max="1815" width="4.5703125" style="203" customWidth="1"/>
    <col min="1816" max="1816" width="7.85546875" style="203" customWidth="1"/>
    <col min="1817" max="1817" width="4.28515625" style="203" customWidth="1"/>
    <col min="1818" max="1818" width="8.140625" style="203" customWidth="1"/>
    <col min="1819" max="1819" width="7.85546875" style="203" customWidth="1"/>
    <col min="1820" max="1820" width="4.5703125" style="203" customWidth="1"/>
    <col min="1821" max="1821" width="10.5703125" style="203" customWidth="1"/>
    <col min="1822" max="1822" width="9.140625" style="203" customWidth="1"/>
    <col min="1823" max="1823" width="2.5703125" style="203" customWidth="1"/>
    <col min="1824" max="1824" width="8.42578125" style="203" customWidth="1"/>
    <col min="1825" max="1825" width="9" style="203" customWidth="1"/>
    <col min="1826" max="1828" width="4.5703125" style="203" customWidth="1"/>
    <col min="1829" max="1829" width="7.140625" style="203" customWidth="1"/>
    <col min="1830" max="1830" width="8.5703125" style="203" customWidth="1"/>
    <col min="1831" max="1834" width="4.5703125" style="203" customWidth="1"/>
    <col min="1835" max="1836" width="11.5703125" style="203"/>
    <col min="1837" max="1837" width="7.140625" style="203" customWidth="1"/>
    <col min="1838" max="1838" width="7.42578125" style="203" customWidth="1"/>
    <col min="1839" max="1839" width="6.5703125" style="203" customWidth="1"/>
    <col min="1840" max="1840" width="8.140625" style="203" customWidth="1"/>
    <col min="1841" max="1841" width="1.5703125" style="203" customWidth="1"/>
    <col min="1842" max="1842" width="11.5703125" style="203"/>
    <col min="1843" max="1843" width="4.42578125" style="203" customWidth="1"/>
    <col min="1844" max="1844" width="4.85546875" style="203" customWidth="1"/>
    <col min="1845" max="1845" width="3.5703125" style="203" customWidth="1"/>
    <col min="1846" max="1846" width="4.42578125" style="203" customWidth="1"/>
    <col min="1847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7" width="8.5703125" style="203" customWidth="1"/>
    <col min="2058" max="2058" width="6.140625" style="203" customWidth="1"/>
    <col min="2059" max="2060" width="4.5703125" style="203" customWidth="1"/>
    <col min="2061" max="2061" width="3.85546875" style="203" customWidth="1"/>
    <col min="2062" max="2062" width="8" style="203" customWidth="1"/>
    <col min="2063" max="2063" width="8.42578125" style="203" customWidth="1"/>
    <col min="2064" max="2066" width="4.5703125" style="203" customWidth="1"/>
    <col min="2067" max="2067" width="4.85546875" style="203" customWidth="1"/>
    <col min="2068" max="2068" width="9.140625" style="203" customWidth="1"/>
    <col min="2069" max="2069" width="7.85546875" style="203" customWidth="1"/>
    <col min="2070" max="2070" width="8.42578125" style="203" customWidth="1"/>
    <col min="2071" max="2071" width="4.5703125" style="203" customWidth="1"/>
    <col min="2072" max="2072" width="7.85546875" style="203" customWidth="1"/>
    <col min="2073" max="2073" width="4.28515625" style="203" customWidth="1"/>
    <col min="2074" max="2074" width="8.140625" style="203" customWidth="1"/>
    <col min="2075" max="2075" width="7.85546875" style="203" customWidth="1"/>
    <col min="2076" max="2076" width="4.5703125" style="203" customWidth="1"/>
    <col min="2077" max="2077" width="10.5703125" style="203" customWidth="1"/>
    <col min="2078" max="2078" width="9.140625" style="203" customWidth="1"/>
    <col min="2079" max="2079" width="2.5703125" style="203" customWidth="1"/>
    <col min="2080" max="2080" width="8.42578125" style="203" customWidth="1"/>
    <col min="2081" max="2081" width="9" style="203" customWidth="1"/>
    <col min="2082" max="2084" width="4.5703125" style="203" customWidth="1"/>
    <col min="2085" max="2085" width="7.140625" style="203" customWidth="1"/>
    <col min="2086" max="2086" width="8.5703125" style="203" customWidth="1"/>
    <col min="2087" max="2090" width="4.5703125" style="203" customWidth="1"/>
    <col min="2091" max="2092" width="11.5703125" style="203"/>
    <col min="2093" max="2093" width="7.140625" style="203" customWidth="1"/>
    <col min="2094" max="2094" width="7.42578125" style="203" customWidth="1"/>
    <col min="2095" max="2095" width="6.5703125" style="203" customWidth="1"/>
    <col min="2096" max="2096" width="8.140625" style="203" customWidth="1"/>
    <col min="2097" max="2097" width="1.5703125" style="203" customWidth="1"/>
    <col min="2098" max="2098" width="11.5703125" style="203"/>
    <col min="2099" max="2099" width="4.42578125" style="203" customWidth="1"/>
    <col min="2100" max="2100" width="4.85546875" style="203" customWidth="1"/>
    <col min="2101" max="2101" width="3.5703125" style="203" customWidth="1"/>
    <col min="2102" max="2102" width="4.42578125" style="203" customWidth="1"/>
    <col min="2103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3" width="8.5703125" style="203" customWidth="1"/>
    <col min="2314" max="2314" width="6.140625" style="203" customWidth="1"/>
    <col min="2315" max="2316" width="4.5703125" style="203" customWidth="1"/>
    <col min="2317" max="2317" width="3.85546875" style="203" customWidth="1"/>
    <col min="2318" max="2318" width="8" style="203" customWidth="1"/>
    <col min="2319" max="2319" width="8.42578125" style="203" customWidth="1"/>
    <col min="2320" max="2322" width="4.5703125" style="203" customWidth="1"/>
    <col min="2323" max="2323" width="4.85546875" style="203" customWidth="1"/>
    <col min="2324" max="2324" width="9.140625" style="203" customWidth="1"/>
    <col min="2325" max="2325" width="7.85546875" style="203" customWidth="1"/>
    <col min="2326" max="2326" width="8.42578125" style="203" customWidth="1"/>
    <col min="2327" max="2327" width="4.5703125" style="203" customWidth="1"/>
    <col min="2328" max="2328" width="7.85546875" style="203" customWidth="1"/>
    <col min="2329" max="2329" width="4.28515625" style="203" customWidth="1"/>
    <col min="2330" max="2330" width="8.140625" style="203" customWidth="1"/>
    <col min="2331" max="2331" width="7.85546875" style="203" customWidth="1"/>
    <col min="2332" max="2332" width="4.5703125" style="203" customWidth="1"/>
    <col min="2333" max="2333" width="10.5703125" style="203" customWidth="1"/>
    <col min="2334" max="2334" width="9.140625" style="203" customWidth="1"/>
    <col min="2335" max="2335" width="2.5703125" style="203" customWidth="1"/>
    <col min="2336" max="2336" width="8.42578125" style="203" customWidth="1"/>
    <col min="2337" max="2337" width="9" style="203" customWidth="1"/>
    <col min="2338" max="2340" width="4.5703125" style="203" customWidth="1"/>
    <col min="2341" max="2341" width="7.140625" style="203" customWidth="1"/>
    <col min="2342" max="2342" width="8.5703125" style="203" customWidth="1"/>
    <col min="2343" max="2346" width="4.5703125" style="203" customWidth="1"/>
    <col min="2347" max="2348" width="11.5703125" style="203"/>
    <col min="2349" max="2349" width="7.140625" style="203" customWidth="1"/>
    <col min="2350" max="2350" width="7.42578125" style="203" customWidth="1"/>
    <col min="2351" max="2351" width="6.5703125" style="203" customWidth="1"/>
    <col min="2352" max="2352" width="8.140625" style="203" customWidth="1"/>
    <col min="2353" max="2353" width="1.5703125" style="203" customWidth="1"/>
    <col min="2354" max="2354" width="11.5703125" style="203"/>
    <col min="2355" max="2355" width="4.42578125" style="203" customWidth="1"/>
    <col min="2356" max="2356" width="4.85546875" style="203" customWidth="1"/>
    <col min="2357" max="2357" width="3.5703125" style="203" customWidth="1"/>
    <col min="2358" max="2358" width="4.42578125" style="203" customWidth="1"/>
    <col min="2359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9" width="8.5703125" style="203" customWidth="1"/>
    <col min="2570" max="2570" width="6.140625" style="203" customWidth="1"/>
    <col min="2571" max="2572" width="4.5703125" style="203" customWidth="1"/>
    <col min="2573" max="2573" width="3.85546875" style="203" customWidth="1"/>
    <col min="2574" max="2574" width="8" style="203" customWidth="1"/>
    <col min="2575" max="2575" width="8.42578125" style="203" customWidth="1"/>
    <col min="2576" max="2578" width="4.5703125" style="203" customWidth="1"/>
    <col min="2579" max="2579" width="4.85546875" style="203" customWidth="1"/>
    <col min="2580" max="2580" width="9.140625" style="203" customWidth="1"/>
    <col min="2581" max="2581" width="7.85546875" style="203" customWidth="1"/>
    <col min="2582" max="2582" width="8.42578125" style="203" customWidth="1"/>
    <col min="2583" max="2583" width="4.5703125" style="203" customWidth="1"/>
    <col min="2584" max="2584" width="7.85546875" style="203" customWidth="1"/>
    <col min="2585" max="2585" width="4.28515625" style="203" customWidth="1"/>
    <col min="2586" max="2586" width="8.140625" style="203" customWidth="1"/>
    <col min="2587" max="2587" width="7.85546875" style="203" customWidth="1"/>
    <col min="2588" max="2588" width="4.5703125" style="203" customWidth="1"/>
    <col min="2589" max="2589" width="10.5703125" style="203" customWidth="1"/>
    <col min="2590" max="2590" width="9.140625" style="203" customWidth="1"/>
    <col min="2591" max="2591" width="2.5703125" style="203" customWidth="1"/>
    <col min="2592" max="2592" width="8.42578125" style="203" customWidth="1"/>
    <col min="2593" max="2593" width="9" style="203" customWidth="1"/>
    <col min="2594" max="2596" width="4.5703125" style="203" customWidth="1"/>
    <col min="2597" max="2597" width="7.140625" style="203" customWidth="1"/>
    <col min="2598" max="2598" width="8.5703125" style="203" customWidth="1"/>
    <col min="2599" max="2602" width="4.5703125" style="203" customWidth="1"/>
    <col min="2603" max="2604" width="11.5703125" style="203"/>
    <col min="2605" max="2605" width="7.140625" style="203" customWidth="1"/>
    <col min="2606" max="2606" width="7.42578125" style="203" customWidth="1"/>
    <col min="2607" max="2607" width="6.5703125" style="203" customWidth="1"/>
    <col min="2608" max="2608" width="8.140625" style="203" customWidth="1"/>
    <col min="2609" max="2609" width="1.5703125" style="203" customWidth="1"/>
    <col min="2610" max="2610" width="11.5703125" style="203"/>
    <col min="2611" max="2611" width="4.42578125" style="203" customWidth="1"/>
    <col min="2612" max="2612" width="4.85546875" style="203" customWidth="1"/>
    <col min="2613" max="2613" width="3.5703125" style="203" customWidth="1"/>
    <col min="2614" max="2614" width="4.42578125" style="203" customWidth="1"/>
    <col min="2615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5" width="8.5703125" style="203" customWidth="1"/>
    <col min="2826" max="2826" width="6.140625" style="203" customWidth="1"/>
    <col min="2827" max="2828" width="4.5703125" style="203" customWidth="1"/>
    <col min="2829" max="2829" width="3.85546875" style="203" customWidth="1"/>
    <col min="2830" max="2830" width="8" style="203" customWidth="1"/>
    <col min="2831" max="2831" width="8.42578125" style="203" customWidth="1"/>
    <col min="2832" max="2834" width="4.5703125" style="203" customWidth="1"/>
    <col min="2835" max="2835" width="4.85546875" style="203" customWidth="1"/>
    <col min="2836" max="2836" width="9.140625" style="203" customWidth="1"/>
    <col min="2837" max="2837" width="7.85546875" style="203" customWidth="1"/>
    <col min="2838" max="2838" width="8.42578125" style="203" customWidth="1"/>
    <col min="2839" max="2839" width="4.5703125" style="203" customWidth="1"/>
    <col min="2840" max="2840" width="7.85546875" style="203" customWidth="1"/>
    <col min="2841" max="2841" width="4.28515625" style="203" customWidth="1"/>
    <col min="2842" max="2842" width="8.140625" style="203" customWidth="1"/>
    <col min="2843" max="2843" width="7.85546875" style="203" customWidth="1"/>
    <col min="2844" max="2844" width="4.5703125" style="203" customWidth="1"/>
    <col min="2845" max="2845" width="10.5703125" style="203" customWidth="1"/>
    <col min="2846" max="2846" width="9.140625" style="203" customWidth="1"/>
    <col min="2847" max="2847" width="2.5703125" style="203" customWidth="1"/>
    <col min="2848" max="2848" width="8.42578125" style="203" customWidth="1"/>
    <col min="2849" max="2849" width="9" style="203" customWidth="1"/>
    <col min="2850" max="2852" width="4.5703125" style="203" customWidth="1"/>
    <col min="2853" max="2853" width="7.140625" style="203" customWidth="1"/>
    <col min="2854" max="2854" width="8.5703125" style="203" customWidth="1"/>
    <col min="2855" max="2858" width="4.5703125" style="203" customWidth="1"/>
    <col min="2859" max="2860" width="11.5703125" style="203"/>
    <col min="2861" max="2861" width="7.140625" style="203" customWidth="1"/>
    <col min="2862" max="2862" width="7.42578125" style="203" customWidth="1"/>
    <col min="2863" max="2863" width="6.5703125" style="203" customWidth="1"/>
    <col min="2864" max="2864" width="8.140625" style="203" customWidth="1"/>
    <col min="2865" max="2865" width="1.5703125" style="203" customWidth="1"/>
    <col min="2866" max="2866" width="11.5703125" style="203"/>
    <col min="2867" max="2867" width="4.42578125" style="203" customWidth="1"/>
    <col min="2868" max="2868" width="4.85546875" style="203" customWidth="1"/>
    <col min="2869" max="2869" width="3.5703125" style="203" customWidth="1"/>
    <col min="2870" max="2870" width="4.42578125" style="203" customWidth="1"/>
    <col min="2871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1" width="8.5703125" style="203" customWidth="1"/>
    <col min="3082" max="3082" width="6.140625" style="203" customWidth="1"/>
    <col min="3083" max="3084" width="4.5703125" style="203" customWidth="1"/>
    <col min="3085" max="3085" width="3.85546875" style="203" customWidth="1"/>
    <col min="3086" max="3086" width="8" style="203" customWidth="1"/>
    <col min="3087" max="3087" width="8.42578125" style="203" customWidth="1"/>
    <col min="3088" max="3090" width="4.5703125" style="203" customWidth="1"/>
    <col min="3091" max="3091" width="4.85546875" style="203" customWidth="1"/>
    <col min="3092" max="3092" width="9.140625" style="203" customWidth="1"/>
    <col min="3093" max="3093" width="7.85546875" style="203" customWidth="1"/>
    <col min="3094" max="3094" width="8.42578125" style="203" customWidth="1"/>
    <col min="3095" max="3095" width="4.5703125" style="203" customWidth="1"/>
    <col min="3096" max="3096" width="7.85546875" style="203" customWidth="1"/>
    <col min="3097" max="3097" width="4.28515625" style="203" customWidth="1"/>
    <col min="3098" max="3098" width="8.140625" style="203" customWidth="1"/>
    <col min="3099" max="3099" width="7.85546875" style="203" customWidth="1"/>
    <col min="3100" max="3100" width="4.5703125" style="203" customWidth="1"/>
    <col min="3101" max="3101" width="10.5703125" style="203" customWidth="1"/>
    <col min="3102" max="3102" width="9.140625" style="203" customWidth="1"/>
    <col min="3103" max="3103" width="2.5703125" style="203" customWidth="1"/>
    <col min="3104" max="3104" width="8.42578125" style="203" customWidth="1"/>
    <col min="3105" max="3105" width="9" style="203" customWidth="1"/>
    <col min="3106" max="3108" width="4.5703125" style="203" customWidth="1"/>
    <col min="3109" max="3109" width="7.140625" style="203" customWidth="1"/>
    <col min="3110" max="3110" width="8.5703125" style="203" customWidth="1"/>
    <col min="3111" max="3114" width="4.5703125" style="203" customWidth="1"/>
    <col min="3115" max="3116" width="11.5703125" style="203"/>
    <col min="3117" max="3117" width="7.140625" style="203" customWidth="1"/>
    <col min="3118" max="3118" width="7.42578125" style="203" customWidth="1"/>
    <col min="3119" max="3119" width="6.5703125" style="203" customWidth="1"/>
    <col min="3120" max="3120" width="8.140625" style="203" customWidth="1"/>
    <col min="3121" max="3121" width="1.5703125" style="203" customWidth="1"/>
    <col min="3122" max="3122" width="11.5703125" style="203"/>
    <col min="3123" max="3123" width="4.42578125" style="203" customWidth="1"/>
    <col min="3124" max="3124" width="4.85546875" style="203" customWidth="1"/>
    <col min="3125" max="3125" width="3.5703125" style="203" customWidth="1"/>
    <col min="3126" max="3126" width="4.42578125" style="203" customWidth="1"/>
    <col min="3127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7" width="8.5703125" style="203" customWidth="1"/>
    <col min="3338" max="3338" width="6.140625" style="203" customWidth="1"/>
    <col min="3339" max="3340" width="4.5703125" style="203" customWidth="1"/>
    <col min="3341" max="3341" width="3.85546875" style="203" customWidth="1"/>
    <col min="3342" max="3342" width="8" style="203" customWidth="1"/>
    <col min="3343" max="3343" width="8.42578125" style="203" customWidth="1"/>
    <col min="3344" max="3346" width="4.5703125" style="203" customWidth="1"/>
    <col min="3347" max="3347" width="4.85546875" style="203" customWidth="1"/>
    <col min="3348" max="3348" width="9.140625" style="203" customWidth="1"/>
    <col min="3349" max="3349" width="7.85546875" style="203" customWidth="1"/>
    <col min="3350" max="3350" width="8.42578125" style="203" customWidth="1"/>
    <col min="3351" max="3351" width="4.5703125" style="203" customWidth="1"/>
    <col min="3352" max="3352" width="7.85546875" style="203" customWidth="1"/>
    <col min="3353" max="3353" width="4.28515625" style="203" customWidth="1"/>
    <col min="3354" max="3354" width="8.140625" style="203" customWidth="1"/>
    <col min="3355" max="3355" width="7.85546875" style="203" customWidth="1"/>
    <col min="3356" max="3356" width="4.5703125" style="203" customWidth="1"/>
    <col min="3357" max="3357" width="10.5703125" style="203" customWidth="1"/>
    <col min="3358" max="3358" width="9.140625" style="203" customWidth="1"/>
    <col min="3359" max="3359" width="2.5703125" style="203" customWidth="1"/>
    <col min="3360" max="3360" width="8.42578125" style="203" customWidth="1"/>
    <col min="3361" max="3361" width="9" style="203" customWidth="1"/>
    <col min="3362" max="3364" width="4.5703125" style="203" customWidth="1"/>
    <col min="3365" max="3365" width="7.140625" style="203" customWidth="1"/>
    <col min="3366" max="3366" width="8.5703125" style="203" customWidth="1"/>
    <col min="3367" max="3370" width="4.5703125" style="203" customWidth="1"/>
    <col min="3371" max="3372" width="11.5703125" style="203"/>
    <col min="3373" max="3373" width="7.140625" style="203" customWidth="1"/>
    <col min="3374" max="3374" width="7.42578125" style="203" customWidth="1"/>
    <col min="3375" max="3375" width="6.5703125" style="203" customWidth="1"/>
    <col min="3376" max="3376" width="8.140625" style="203" customWidth="1"/>
    <col min="3377" max="3377" width="1.5703125" style="203" customWidth="1"/>
    <col min="3378" max="3378" width="11.5703125" style="203"/>
    <col min="3379" max="3379" width="4.42578125" style="203" customWidth="1"/>
    <col min="3380" max="3380" width="4.85546875" style="203" customWidth="1"/>
    <col min="3381" max="3381" width="3.5703125" style="203" customWidth="1"/>
    <col min="3382" max="3382" width="4.42578125" style="203" customWidth="1"/>
    <col min="3383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3" width="8.5703125" style="203" customWidth="1"/>
    <col min="3594" max="3594" width="6.140625" style="203" customWidth="1"/>
    <col min="3595" max="3596" width="4.5703125" style="203" customWidth="1"/>
    <col min="3597" max="3597" width="3.85546875" style="203" customWidth="1"/>
    <col min="3598" max="3598" width="8" style="203" customWidth="1"/>
    <col min="3599" max="3599" width="8.42578125" style="203" customWidth="1"/>
    <col min="3600" max="3602" width="4.5703125" style="203" customWidth="1"/>
    <col min="3603" max="3603" width="4.85546875" style="203" customWidth="1"/>
    <col min="3604" max="3604" width="9.140625" style="203" customWidth="1"/>
    <col min="3605" max="3605" width="7.85546875" style="203" customWidth="1"/>
    <col min="3606" max="3606" width="8.42578125" style="203" customWidth="1"/>
    <col min="3607" max="3607" width="4.5703125" style="203" customWidth="1"/>
    <col min="3608" max="3608" width="7.85546875" style="203" customWidth="1"/>
    <col min="3609" max="3609" width="4.28515625" style="203" customWidth="1"/>
    <col min="3610" max="3610" width="8.140625" style="203" customWidth="1"/>
    <col min="3611" max="3611" width="7.85546875" style="203" customWidth="1"/>
    <col min="3612" max="3612" width="4.5703125" style="203" customWidth="1"/>
    <col min="3613" max="3613" width="10.5703125" style="203" customWidth="1"/>
    <col min="3614" max="3614" width="9.140625" style="203" customWidth="1"/>
    <col min="3615" max="3615" width="2.5703125" style="203" customWidth="1"/>
    <col min="3616" max="3616" width="8.42578125" style="203" customWidth="1"/>
    <col min="3617" max="3617" width="9" style="203" customWidth="1"/>
    <col min="3618" max="3620" width="4.5703125" style="203" customWidth="1"/>
    <col min="3621" max="3621" width="7.140625" style="203" customWidth="1"/>
    <col min="3622" max="3622" width="8.5703125" style="203" customWidth="1"/>
    <col min="3623" max="3626" width="4.5703125" style="203" customWidth="1"/>
    <col min="3627" max="3628" width="11.5703125" style="203"/>
    <col min="3629" max="3629" width="7.140625" style="203" customWidth="1"/>
    <col min="3630" max="3630" width="7.42578125" style="203" customWidth="1"/>
    <col min="3631" max="3631" width="6.5703125" style="203" customWidth="1"/>
    <col min="3632" max="3632" width="8.140625" style="203" customWidth="1"/>
    <col min="3633" max="3633" width="1.5703125" style="203" customWidth="1"/>
    <col min="3634" max="3634" width="11.5703125" style="203"/>
    <col min="3635" max="3635" width="4.42578125" style="203" customWidth="1"/>
    <col min="3636" max="3636" width="4.85546875" style="203" customWidth="1"/>
    <col min="3637" max="3637" width="3.5703125" style="203" customWidth="1"/>
    <col min="3638" max="3638" width="4.42578125" style="203" customWidth="1"/>
    <col min="3639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9" width="8.5703125" style="203" customWidth="1"/>
    <col min="3850" max="3850" width="6.140625" style="203" customWidth="1"/>
    <col min="3851" max="3852" width="4.5703125" style="203" customWidth="1"/>
    <col min="3853" max="3853" width="3.85546875" style="203" customWidth="1"/>
    <col min="3854" max="3854" width="8" style="203" customWidth="1"/>
    <col min="3855" max="3855" width="8.42578125" style="203" customWidth="1"/>
    <col min="3856" max="3858" width="4.5703125" style="203" customWidth="1"/>
    <col min="3859" max="3859" width="4.85546875" style="203" customWidth="1"/>
    <col min="3860" max="3860" width="9.140625" style="203" customWidth="1"/>
    <col min="3861" max="3861" width="7.85546875" style="203" customWidth="1"/>
    <col min="3862" max="3862" width="8.42578125" style="203" customWidth="1"/>
    <col min="3863" max="3863" width="4.5703125" style="203" customWidth="1"/>
    <col min="3864" max="3864" width="7.85546875" style="203" customWidth="1"/>
    <col min="3865" max="3865" width="4.28515625" style="203" customWidth="1"/>
    <col min="3866" max="3866" width="8.140625" style="203" customWidth="1"/>
    <col min="3867" max="3867" width="7.85546875" style="203" customWidth="1"/>
    <col min="3868" max="3868" width="4.5703125" style="203" customWidth="1"/>
    <col min="3869" max="3869" width="10.5703125" style="203" customWidth="1"/>
    <col min="3870" max="3870" width="9.140625" style="203" customWidth="1"/>
    <col min="3871" max="3871" width="2.5703125" style="203" customWidth="1"/>
    <col min="3872" max="3872" width="8.42578125" style="203" customWidth="1"/>
    <col min="3873" max="3873" width="9" style="203" customWidth="1"/>
    <col min="3874" max="3876" width="4.5703125" style="203" customWidth="1"/>
    <col min="3877" max="3877" width="7.140625" style="203" customWidth="1"/>
    <col min="3878" max="3878" width="8.5703125" style="203" customWidth="1"/>
    <col min="3879" max="3882" width="4.5703125" style="203" customWidth="1"/>
    <col min="3883" max="3884" width="11.5703125" style="203"/>
    <col min="3885" max="3885" width="7.140625" style="203" customWidth="1"/>
    <col min="3886" max="3886" width="7.42578125" style="203" customWidth="1"/>
    <col min="3887" max="3887" width="6.5703125" style="203" customWidth="1"/>
    <col min="3888" max="3888" width="8.140625" style="203" customWidth="1"/>
    <col min="3889" max="3889" width="1.5703125" style="203" customWidth="1"/>
    <col min="3890" max="3890" width="11.5703125" style="203"/>
    <col min="3891" max="3891" width="4.42578125" style="203" customWidth="1"/>
    <col min="3892" max="3892" width="4.85546875" style="203" customWidth="1"/>
    <col min="3893" max="3893" width="3.5703125" style="203" customWidth="1"/>
    <col min="3894" max="3894" width="4.42578125" style="203" customWidth="1"/>
    <col min="3895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5" width="8.5703125" style="203" customWidth="1"/>
    <col min="4106" max="4106" width="6.140625" style="203" customWidth="1"/>
    <col min="4107" max="4108" width="4.5703125" style="203" customWidth="1"/>
    <col min="4109" max="4109" width="3.85546875" style="203" customWidth="1"/>
    <col min="4110" max="4110" width="8" style="203" customWidth="1"/>
    <col min="4111" max="4111" width="8.42578125" style="203" customWidth="1"/>
    <col min="4112" max="4114" width="4.5703125" style="203" customWidth="1"/>
    <col min="4115" max="4115" width="4.85546875" style="203" customWidth="1"/>
    <col min="4116" max="4116" width="9.140625" style="203" customWidth="1"/>
    <col min="4117" max="4117" width="7.85546875" style="203" customWidth="1"/>
    <col min="4118" max="4118" width="8.42578125" style="203" customWidth="1"/>
    <col min="4119" max="4119" width="4.5703125" style="203" customWidth="1"/>
    <col min="4120" max="4120" width="7.85546875" style="203" customWidth="1"/>
    <col min="4121" max="4121" width="4.28515625" style="203" customWidth="1"/>
    <col min="4122" max="4122" width="8.140625" style="203" customWidth="1"/>
    <col min="4123" max="4123" width="7.85546875" style="203" customWidth="1"/>
    <col min="4124" max="4124" width="4.5703125" style="203" customWidth="1"/>
    <col min="4125" max="4125" width="10.5703125" style="203" customWidth="1"/>
    <col min="4126" max="4126" width="9.140625" style="203" customWidth="1"/>
    <col min="4127" max="4127" width="2.5703125" style="203" customWidth="1"/>
    <col min="4128" max="4128" width="8.42578125" style="203" customWidth="1"/>
    <col min="4129" max="4129" width="9" style="203" customWidth="1"/>
    <col min="4130" max="4132" width="4.5703125" style="203" customWidth="1"/>
    <col min="4133" max="4133" width="7.140625" style="203" customWidth="1"/>
    <col min="4134" max="4134" width="8.5703125" style="203" customWidth="1"/>
    <col min="4135" max="4138" width="4.5703125" style="203" customWidth="1"/>
    <col min="4139" max="4140" width="11.5703125" style="203"/>
    <col min="4141" max="4141" width="7.140625" style="203" customWidth="1"/>
    <col min="4142" max="4142" width="7.42578125" style="203" customWidth="1"/>
    <col min="4143" max="4143" width="6.5703125" style="203" customWidth="1"/>
    <col min="4144" max="4144" width="8.140625" style="203" customWidth="1"/>
    <col min="4145" max="4145" width="1.5703125" style="203" customWidth="1"/>
    <col min="4146" max="4146" width="11.5703125" style="203"/>
    <col min="4147" max="4147" width="4.42578125" style="203" customWidth="1"/>
    <col min="4148" max="4148" width="4.85546875" style="203" customWidth="1"/>
    <col min="4149" max="4149" width="3.5703125" style="203" customWidth="1"/>
    <col min="4150" max="4150" width="4.42578125" style="203" customWidth="1"/>
    <col min="4151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1" width="8.5703125" style="203" customWidth="1"/>
    <col min="4362" max="4362" width="6.140625" style="203" customWidth="1"/>
    <col min="4363" max="4364" width="4.5703125" style="203" customWidth="1"/>
    <col min="4365" max="4365" width="3.85546875" style="203" customWidth="1"/>
    <col min="4366" max="4366" width="8" style="203" customWidth="1"/>
    <col min="4367" max="4367" width="8.42578125" style="203" customWidth="1"/>
    <col min="4368" max="4370" width="4.5703125" style="203" customWidth="1"/>
    <col min="4371" max="4371" width="4.85546875" style="203" customWidth="1"/>
    <col min="4372" max="4372" width="9.140625" style="203" customWidth="1"/>
    <col min="4373" max="4373" width="7.85546875" style="203" customWidth="1"/>
    <col min="4374" max="4374" width="8.42578125" style="203" customWidth="1"/>
    <col min="4375" max="4375" width="4.5703125" style="203" customWidth="1"/>
    <col min="4376" max="4376" width="7.85546875" style="203" customWidth="1"/>
    <col min="4377" max="4377" width="4.28515625" style="203" customWidth="1"/>
    <col min="4378" max="4378" width="8.140625" style="203" customWidth="1"/>
    <col min="4379" max="4379" width="7.85546875" style="203" customWidth="1"/>
    <col min="4380" max="4380" width="4.5703125" style="203" customWidth="1"/>
    <col min="4381" max="4381" width="10.5703125" style="203" customWidth="1"/>
    <col min="4382" max="4382" width="9.140625" style="203" customWidth="1"/>
    <col min="4383" max="4383" width="2.5703125" style="203" customWidth="1"/>
    <col min="4384" max="4384" width="8.42578125" style="203" customWidth="1"/>
    <col min="4385" max="4385" width="9" style="203" customWidth="1"/>
    <col min="4386" max="4388" width="4.5703125" style="203" customWidth="1"/>
    <col min="4389" max="4389" width="7.140625" style="203" customWidth="1"/>
    <col min="4390" max="4390" width="8.5703125" style="203" customWidth="1"/>
    <col min="4391" max="4394" width="4.5703125" style="203" customWidth="1"/>
    <col min="4395" max="4396" width="11.5703125" style="203"/>
    <col min="4397" max="4397" width="7.140625" style="203" customWidth="1"/>
    <col min="4398" max="4398" width="7.42578125" style="203" customWidth="1"/>
    <col min="4399" max="4399" width="6.5703125" style="203" customWidth="1"/>
    <col min="4400" max="4400" width="8.140625" style="203" customWidth="1"/>
    <col min="4401" max="4401" width="1.5703125" style="203" customWidth="1"/>
    <col min="4402" max="4402" width="11.5703125" style="203"/>
    <col min="4403" max="4403" width="4.42578125" style="203" customWidth="1"/>
    <col min="4404" max="4404" width="4.85546875" style="203" customWidth="1"/>
    <col min="4405" max="4405" width="3.5703125" style="203" customWidth="1"/>
    <col min="4406" max="4406" width="4.42578125" style="203" customWidth="1"/>
    <col min="4407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7" width="8.5703125" style="203" customWidth="1"/>
    <col min="4618" max="4618" width="6.140625" style="203" customWidth="1"/>
    <col min="4619" max="4620" width="4.5703125" style="203" customWidth="1"/>
    <col min="4621" max="4621" width="3.85546875" style="203" customWidth="1"/>
    <col min="4622" max="4622" width="8" style="203" customWidth="1"/>
    <col min="4623" max="4623" width="8.42578125" style="203" customWidth="1"/>
    <col min="4624" max="4626" width="4.5703125" style="203" customWidth="1"/>
    <col min="4627" max="4627" width="4.85546875" style="203" customWidth="1"/>
    <col min="4628" max="4628" width="9.140625" style="203" customWidth="1"/>
    <col min="4629" max="4629" width="7.85546875" style="203" customWidth="1"/>
    <col min="4630" max="4630" width="8.42578125" style="203" customWidth="1"/>
    <col min="4631" max="4631" width="4.5703125" style="203" customWidth="1"/>
    <col min="4632" max="4632" width="7.85546875" style="203" customWidth="1"/>
    <col min="4633" max="4633" width="4.28515625" style="203" customWidth="1"/>
    <col min="4634" max="4634" width="8.140625" style="203" customWidth="1"/>
    <col min="4635" max="4635" width="7.85546875" style="203" customWidth="1"/>
    <col min="4636" max="4636" width="4.5703125" style="203" customWidth="1"/>
    <col min="4637" max="4637" width="10.5703125" style="203" customWidth="1"/>
    <col min="4638" max="4638" width="9.140625" style="203" customWidth="1"/>
    <col min="4639" max="4639" width="2.5703125" style="203" customWidth="1"/>
    <col min="4640" max="4640" width="8.42578125" style="203" customWidth="1"/>
    <col min="4641" max="4641" width="9" style="203" customWidth="1"/>
    <col min="4642" max="4644" width="4.5703125" style="203" customWidth="1"/>
    <col min="4645" max="4645" width="7.140625" style="203" customWidth="1"/>
    <col min="4646" max="4646" width="8.5703125" style="203" customWidth="1"/>
    <col min="4647" max="4650" width="4.5703125" style="203" customWidth="1"/>
    <col min="4651" max="4652" width="11.5703125" style="203"/>
    <col min="4653" max="4653" width="7.140625" style="203" customWidth="1"/>
    <col min="4654" max="4654" width="7.42578125" style="203" customWidth="1"/>
    <col min="4655" max="4655" width="6.5703125" style="203" customWidth="1"/>
    <col min="4656" max="4656" width="8.140625" style="203" customWidth="1"/>
    <col min="4657" max="4657" width="1.5703125" style="203" customWidth="1"/>
    <col min="4658" max="4658" width="11.5703125" style="203"/>
    <col min="4659" max="4659" width="4.42578125" style="203" customWidth="1"/>
    <col min="4660" max="4660" width="4.85546875" style="203" customWidth="1"/>
    <col min="4661" max="4661" width="3.5703125" style="203" customWidth="1"/>
    <col min="4662" max="4662" width="4.42578125" style="203" customWidth="1"/>
    <col min="4663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3" width="8.5703125" style="203" customWidth="1"/>
    <col min="4874" max="4874" width="6.140625" style="203" customWidth="1"/>
    <col min="4875" max="4876" width="4.5703125" style="203" customWidth="1"/>
    <col min="4877" max="4877" width="3.85546875" style="203" customWidth="1"/>
    <col min="4878" max="4878" width="8" style="203" customWidth="1"/>
    <col min="4879" max="4879" width="8.42578125" style="203" customWidth="1"/>
    <col min="4880" max="4882" width="4.5703125" style="203" customWidth="1"/>
    <col min="4883" max="4883" width="4.85546875" style="203" customWidth="1"/>
    <col min="4884" max="4884" width="9.140625" style="203" customWidth="1"/>
    <col min="4885" max="4885" width="7.85546875" style="203" customWidth="1"/>
    <col min="4886" max="4886" width="8.42578125" style="203" customWidth="1"/>
    <col min="4887" max="4887" width="4.5703125" style="203" customWidth="1"/>
    <col min="4888" max="4888" width="7.85546875" style="203" customWidth="1"/>
    <col min="4889" max="4889" width="4.28515625" style="203" customWidth="1"/>
    <col min="4890" max="4890" width="8.140625" style="203" customWidth="1"/>
    <col min="4891" max="4891" width="7.85546875" style="203" customWidth="1"/>
    <col min="4892" max="4892" width="4.5703125" style="203" customWidth="1"/>
    <col min="4893" max="4893" width="10.5703125" style="203" customWidth="1"/>
    <col min="4894" max="4894" width="9.140625" style="203" customWidth="1"/>
    <col min="4895" max="4895" width="2.5703125" style="203" customWidth="1"/>
    <col min="4896" max="4896" width="8.42578125" style="203" customWidth="1"/>
    <col min="4897" max="4897" width="9" style="203" customWidth="1"/>
    <col min="4898" max="4900" width="4.5703125" style="203" customWidth="1"/>
    <col min="4901" max="4901" width="7.140625" style="203" customWidth="1"/>
    <col min="4902" max="4902" width="8.5703125" style="203" customWidth="1"/>
    <col min="4903" max="4906" width="4.5703125" style="203" customWidth="1"/>
    <col min="4907" max="4908" width="11.5703125" style="203"/>
    <col min="4909" max="4909" width="7.140625" style="203" customWidth="1"/>
    <col min="4910" max="4910" width="7.42578125" style="203" customWidth="1"/>
    <col min="4911" max="4911" width="6.5703125" style="203" customWidth="1"/>
    <col min="4912" max="4912" width="8.140625" style="203" customWidth="1"/>
    <col min="4913" max="4913" width="1.5703125" style="203" customWidth="1"/>
    <col min="4914" max="4914" width="11.5703125" style="203"/>
    <col min="4915" max="4915" width="4.42578125" style="203" customWidth="1"/>
    <col min="4916" max="4916" width="4.85546875" style="203" customWidth="1"/>
    <col min="4917" max="4917" width="3.5703125" style="203" customWidth="1"/>
    <col min="4918" max="4918" width="4.42578125" style="203" customWidth="1"/>
    <col min="4919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9" width="8.5703125" style="203" customWidth="1"/>
    <col min="5130" max="5130" width="6.140625" style="203" customWidth="1"/>
    <col min="5131" max="5132" width="4.5703125" style="203" customWidth="1"/>
    <col min="5133" max="5133" width="3.85546875" style="203" customWidth="1"/>
    <col min="5134" max="5134" width="8" style="203" customWidth="1"/>
    <col min="5135" max="5135" width="8.42578125" style="203" customWidth="1"/>
    <col min="5136" max="5138" width="4.5703125" style="203" customWidth="1"/>
    <col min="5139" max="5139" width="4.85546875" style="203" customWidth="1"/>
    <col min="5140" max="5140" width="9.140625" style="203" customWidth="1"/>
    <col min="5141" max="5141" width="7.85546875" style="203" customWidth="1"/>
    <col min="5142" max="5142" width="8.42578125" style="203" customWidth="1"/>
    <col min="5143" max="5143" width="4.5703125" style="203" customWidth="1"/>
    <col min="5144" max="5144" width="7.85546875" style="203" customWidth="1"/>
    <col min="5145" max="5145" width="4.28515625" style="203" customWidth="1"/>
    <col min="5146" max="5146" width="8.140625" style="203" customWidth="1"/>
    <col min="5147" max="5147" width="7.85546875" style="203" customWidth="1"/>
    <col min="5148" max="5148" width="4.5703125" style="203" customWidth="1"/>
    <col min="5149" max="5149" width="10.5703125" style="203" customWidth="1"/>
    <col min="5150" max="5150" width="9.140625" style="203" customWidth="1"/>
    <col min="5151" max="5151" width="2.5703125" style="203" customWidth="1"/>
    <col min="5152" max="5152" width="8.42578125" style="203" customWidth="1"/>
    <col min="5153" max="5153" width="9" style="203" customWidth="1"/>
    <col min="5154" max="5156" width="4.5703125" style="203" customWidth="1"/>
    <col min="5157" max="5157" width="7.140625" style="203" customWidth="1"/>
    <col min="5158" max="5158" width="8.5703125" style="203" customWidth="1"/>
    <col min="5159" max="5162" width="4.5703125" style="203" customWidth="1"/>
    <col min="5163" max="5164" width="11.5703125" style="203"/>
    <col min="5165" max="5165" width="7.140625" style="203" customWidth="1"/>
    <col min="5166" max="5166" width="7.42578125" style="203" customWidth="1"/>
    <col min="5167" max="5167" width="6.5703125" style="203" customWidth="1"/>
    <col min="5168" max="5168" width="8.140625" style="203" customWidth="1"/>
    <col min="5169" max="5169" width="1.5703125" style="203" customWidth="1"/>
    <col min="5170" max="5170" width="11.5703125" style="203"/>
    <col min="5171" max="5171" width="4.42578125" style="203" customWidth="1"/>
    <col min="5172" max="5172" width="4.85546875" style="203" customWidth="1"/>
    <col min="5173" max="5173" width="3.5703125" style="203" customWidth="1"/>
    <col min="5174" max="5174" width="4.42578125" style="203" customWidth="1"/>
    <col min="5175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5" width="8.5703125" style="203" customWidth="1"/>
    <col min="5386" max="5386" width="6.140625" style="203" customWidth="1"/>
    <col min="5387" max="5388" width="4.5703125" style="203" customWidth="1"/>
    <col min="5389" max="5389" width="3.85546875" style="203" customWidth="1"/>
    <col min="5390" max="5390" width="8" style="203" customWidth="1"/>
    <col min="5391" max="5391" width="8.42578125" style="203" customWidth="1"/>
    <col min="5392" max="5394" width="4.5703125" style="203" customWidth="1"/>
    <col min="5395" max="5395" width="4.85546875" style="203" customWidth="1"/>
    <col min="5396" max="5396" width="9.140625" style="203" customWidth="1"/>
    <col min="5397" max="5397" width="7.85546875" style="203" customWidth="1"/>
    <col min="5398" max="5398" width="8.42578125" style="203" customWidth="1"/>
    <col min="5399" max="5399" width="4.5703125" style="203" customWidth="1"/>
    <col min="5400" max="5400" width="7.85546875" style="203" customWidth="1"/>
    <col min="5401" max="5401" width="4.28515625" style="203" customWidth="1"/>
    <col min="5402" max="5402" width="8.140625" style="203" customWidth="1"/>
    <col min="5403" max="5403" width="7.85546875" style="203" customWidth="1"/>
    <col min="5404" max="5404" width="4.5703125" style="203" customWidth="1"/>
    <col min="5405" max="5405" width="10.5703125" style="203" customWidth="1"/>
    <col min="5406" max="5406" width="9.140625" style="203" customWidth="1"/>
    <col min="5407" max="5407" width="2.5703125" style="203" customWidth="1"/>
    <col min="5408" max="5408" width="8.42578125" style="203" customWidth="1"/>
    <col min="5409" max="5409" width="9" style="203" customWidth="1"/>
    <col min="5410" max="5412" width="4.5703125" style="203" customWidth="1"/>
    <col min="5413" max="5413" width="7.140625" style="203" customWidth="1"/>
    <col min="5414" max="5414" width="8.5703125" style="203" customWidth="1"/>
    <col min="5415" max="5418" width="4.5703125" style="203" customWidth="1"/>
    <col min="5419" max="5420" width="11.5703125" style="203"/>
    <col min="5421" max="5421" width="7.140625" style="203" customWidth="1"/>
    <col min="5422" max="5422" width="7.42578125" style="203" customWidth="1"/>
    <col min="5423" max="5423" width="6.5703125" style="203" customWidth="1"/>
    <col min="5424" max="5424" width="8.140625" style="203" customWidth="1"/>
    <col min="5425" max="5425" width="1.5703125" style="203" customWidth="1"/>
    <col min="5426" max="5426" width="11.5703125" style="203"/>
    <col min="5427" max="5427" width="4.42578125" style="203" customWidth="1"/>
    <col min="5428" max="5428" width="4.85546875" style="203" customWidth="1"/>
    <col min="5429" max="5429" width="3.5703125" style="203" customWidth="1"/>
    <col min="5430" max="5430" width="4.42578125" style="203" customWidth="1"/>
    <col min="5431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1" width="8.5703125" style="203" customWidth="1"/>
    <col min="5642" max="5642" width="6.140625" style="203" customWidth="1"/>
    <col min="5643" max="5644" width="4.5703125" style="203" customWidth="1"/>
    <col min="5645" max="5645" width="3.85546875" style="203" customWidth="1"/>
    <col min="5646" max="5646" width="8" style="203" customWidth="1"/>
    <col min="5647" max="5647" width="8.42578125" style="203" customWidth="1"/>
    <col min="5648" max="5650" width="4.5703125" style="203" customWidth="1"/>
    <col min="5651" max="5651" width="4.85546875" style="203" customWidth="1"/>
    <col min="5652" max="5652" width="9.140625" style="203" customWidth="1"/>
    <col min="5653" max="5653" width="7.85546875" style="203" customWidth="1"/>
    <col min="5654" max="5654" width="8.42578125" style="203" customWidth="1"/>
    <col min="5655" max="5655" width="4.5703125" style="203" customWidth="1"/>
    <col min="5656" max="5656" width="7.85546875" style="203" customWidth="1"/>
    <col min="5657" max="5657" width="4.28515625" style="203" customWidth="1"/>
    <col min="5658" max="5658" width="8.140625" style="203" customWidth="1"/>
    <col min="5659" max="5659" width="7.85546875" style="203" customWidth="1"/>
    <col min="5660" max="5660" width="4.5703125" style="203" customWidth="1"/>
    <col min="5661" max="5661" width="10.5703125" style="203" customWidth="1"/>
    <col min="5662" max="5662" width="9.140625" style="203" customWidth="1"/>
    <col min="5663" max="5663" width="2.5703125" style="203" customWidth="1"/>
    <col min="5664" max="5664" width="8.42578125" style="203" customWidth="1"/>
    <col min="5665" max="5665" width="9" style="203" customWidth="1"/>
    <col min="5666" max="5668" width="4.5703125" style="203" customWidth="1"/>
    <col min="5669" max="5669" width="7.140625" style="203" customWidth="1"/>
    <col min="5670" max="5670" width="8.5703125" style="203" customWidth="1"/>
    <col min="5671" max="5674" width="4.5703125" style="203" customWidth="1"/>
    <col min="5675" max="5676" width="11.5703125" style="203"/>
    <col min="5677" max="5677" width="7.140625" style="203" customWidth="1"/>
    <col min="5678" max="5678" width="7.42578125" style="203" customWidth="1"/>
    <col min="5679" max="5679" width="6.5703125" style="203" customWidth="1"/>
    <col min="5680" max="5680" width="8.140625" style="203" customWidth="1"/>
    <col min="5681" max="5681" width="1.5703125" style="203" customWidth="1"/>
    <col min="5682" max="5682" width="11.5703125" style="203"/>
    <col min="5683" max="5683" width="4.42578125" style="203" customWidth="1"/>
    <col min="5684" max="5684" width="4.85546875" style="203" customWidth="1"/>
    <col min="5685" max="5685" width="3.5703125" style="203" customWidth="1"/>
    <col min="5686" max="5686" width="4.42578125" style="203" customWidth="1"/>
    <col min="5687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7" width="8.5703125" style="203" customWidth="1"/>
    <col min="5898" max="5898" width="6.140625" style="203" customWidth="1"/>
    <col min="5899" max="5900" width="4.5703125" style="203" customWidth="1"/>
    <col min="5901" max="5901" width="3.85546875" style="203" customWidth="1"/>
    <col min="5902" max="5902" width="8" style="203" customWidth="1"/>
    <col min="5903" max="5903" width="8.42578125" style="203" customWidth="1"/>
    <col min="5904" max="5906" width="4.5703125" style="203" customWidth="1"/>
    <col min="5907" max="5907" width="4.85546875" style="203" customWidth="1"/>
    <col min="5908" max="5908" width="9.140625" style="203" customWidth="1"/>
    <col min="5909" max="5909" width="7.85546875" style="203" customWidth="1"/>
    <col min="5910" max="5910" width="8.42578125" style="203" customWidth="1"/>
    <col min="5911" max="5911" width="4.5703125" style="203" customWidth="1"/>
    <col min="5912" max="5912" width="7.85546875" style="203" customWidth="1"/>
    <col min="5913" max="5913" width="4.28515625" style="203" customWidth="1"/>
    <col min="5914" max="5914" width="8.140625" style="203" customWidth="1"/>
    <col min="5915" max="5915" width="7.85546875" style="203" customWidth="1"/>
    <col min="5916" max="5916" width="4.5703125" style="203" customWidth="1"/>
    <col min="5917" max="5917" width="10.5703125" style="203" customWidth="1"/>
    <col min="5918" max="5918" width="9.140625" style="203" customWidth="1"/>
    <col min="5919" max="5919" width="2.5703125" style="203" customWidth="1"/>
    <col min="5920" max="5920" width="8.42578125" style="203" customWidth="1"/>
    <col min="5921" max="5921" width="9" style="203" customWidth="1"/>
    <col min="5922" max="5924" width="4.5703125" style="203" customWidth="1"/>
    <col min="5925" max="5925" width="7.140625" style="203" customWidth="1"/>
    <col min="5926" max="5926" width="8.5703125" style="203" customWidth="1"/>
    <col min="5927" max="5930" width="4.5703125" style="203" customWidth="1"/>
    <col min="5931" max="5932" width="11.5703125" style="203"/>
    <col min="5933" max="5933" width="7.140625" style="203" customWidth="1"/>
    <col min="5934" max="5934" width="7.42578125" style="203" customWidth="1"/>
    <col min="5935" max="5935" width="6.5703125" style="203" customWidth="1"/>
    <col min="5936" max="5936" width="8.140625" style="203" customWidth="1"/>
    <col min="5937" max="5937" width="1.5703125" style="203" customWidth="1"/>
    <col min="5938" max="5938" width="11.5703125" style="203"/>
    <col min="5939" max="5939" width="4.42578125" style="203" customWidth="1"/>
    <col min="5940" max="5940" width="4.85546875" style="203" customWidth="1"/>
    <col min="5941" max="5941" width="3.5703125" style="203" customWidth="1"/>
    <col min="5942" max="5942" width="4.42578125" style="203" customWidth="1"/>
    <col min="5943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3" width="8.5703125" style="203" customWidth="1"/>
    <col min="6154" max="6154" width="6.140625" style="203" customWidth="1"/>
    <col min="6155" max="6156" width="4.5703125" style="203" customWidth="1"/>
    <col min="6157" max="6157" width="3.85546875" style="203" customWidth="1"/>
    <col min="6158" max="6158" width="8" style="203" customWidth="1"/>
    <col min="6159" max="6159" width="8.42578125" style="203" customWidth="1"/>
    <col min="6160" max="6162" width="4.5703125" style="203" customWidth="1"/>
    <col min="6163" max="6163" width="4.85546875" style="203" customWidth="1"/>
    <col min="6164" max="6164" width="9.140625" style="203" customWidth="1"/>
    <col min="6165" max="6165" width="7.85546875" style="203" customWidth="1"/>
    <col min="6166" max="6166" width="8.42578125" style="203" customWidth="1"/>
    <col min="6167" max="6167" width="4.5703125" style="203" customWidth="1"/>
    <col min="6168" max="6168" width="7.85546875" style="203" customWidth="1"/>
    <col min="6169" max="6169" width="4.28515625" style="203" customWidth="1"/>
    <col min="6170" max="6170" width="8.140625" style="203" customWidth="1"/>
    <col min="6171" max="6171" width="7.85546875" style="203" customWidth="1"/>
    <col min="6172" max="6172" width="4.5703125" style="203" customWidth="1"/>
    <col min="6173" max="6173" width="10.5703125" style="203" customWidth="1"/>
    <col min="6174" max="6174" width="9.140625" style="203" customWidth="1"/>
    <col min="6175" max="6175" width="2.5703125" style="203" customWidth="1"/>
    <col min="6176" max="6176" width="8.42578125" style="203" customWidth="1"/>
    <col min="6177" max="6177" width="9" style="203" customWidth="1"/>
    <col min="6178" max="6180" width="4.5703125" style="203" customWidth="1"/>
    <col min="6181" max="6181" width="7.140625" style="203" customWidth="1"/>
    <col min="6182" max="6182" width="8.5703125" style="203" customWidth="1"/>
    <col min="6183" max="6186" width="4.5703125" style="203" customWidth="1"/>
    <col min="6187" max="6188" width="11.5703125" style="203"/>
    <col min="6189" max="6189" width="7.140625" style="203" customWidth="1"/>
    <col min="6190" max="6190" width="7.42578125" style="203" customWidth="1"/>
    <col min="6191" max="6191" width="6.5703125" style="203" customWidth="1"/>
    <col min="6192" max="6192" width="8.140625" style="203" customWidth="1"/>
    <col min="6193" max="6193" width="1.5703125" style="203" customWidth="1"/>
    <col min="6194" max="6194" width="11.5703125" style="203"/>
    <col min="6195" max="6195" width="4.42578125" style="203" customWidth="1"/>
    <col min="6196" max="6196" width="4.85546875" style="203" customWidth="1"/>
    <col min="6197" max="6197" width="3.5703125" style="203" customWidth="1"/>
    <col min="6198" max="6198" width="4.42578125" style="203" customWidth="1"/>
    <col min="6199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9" width="8.5703125" style="203" customWidth="1"/>
    <col min="6410" max="6410" width="6.140625" style="203" customWidth="1"/>
    <col min="6411" max="6412" width="4.5703125" style="203" customWidth="1"/>
    <col min="6413" max="6413" width="3.85546875" style="203" customWidth="1"/>
    <col min="6414" max="6414" width="8" style="203" customWidth="1"/>
    <col min="6415" max="6415" width="8.42578125" style="203" customWidth="1"/>
    <col min="6416" max="6418" width="4.5703125" style="203" customWidth="1"/>
    <col min="6419" max="6419" width="4.85546875" style="203" customWidth="1"/>
    <col min="6420" max="6420" width="9.140625" style="203" customWidth="1"/>
    <col min="6421" max="6421" width="7.85546875" style="203" customWidth="1"/>
    <col min="6422" max="6422" width="8.42578125" style="203" customWidth="1"/>
    <col min="6423" max="6423" width="4.5703125" style="203" customWidth="1"/>
    <col min="6424" max="6424" width="7.85546875" style="203" customWidth="1"/>
    <col min="6425" max="6425" width="4.28515625" style="203" customWidth="1"/>
    <col min="6426" max="6426" width="8.140625" style="203" customWidth="1"/>
    <col min="6427" max="6427" width="7.85546875" style="203" customWidth="1"/>
    <col min="6428" max="6428" width="4.5703125" style="203" customWidth="1"/>
    <col min="6429" max="6429" width="10.5703125" style="203" customWidth="1"/>
    <col min="6430" max="6430" width="9.140625" style="203" customWidth="1"/>
    <col min="6431" max="6431" width="2.5703125" style="203" customWidth="1"/>
    <col min="6432" max="6432" width="8.42578125" style="203" customWidth="1"/>
    <col min="6433" max="6433" width="9" style="203" customWidth="1"/>
    <col min="6434" max="6436" width="4.5703125" style="203" customWidth="1"/>
    <col min="6437" max="6437" width="7.140625" style="203" customWidth="1"/>
    <col min="6438" max="6438" width="8.5703125" style="203" customWidth="1"/>
    <col min="6439" max="6442" width="4.5703125" style="203" customWidth="1"/>
    <col min="6443" max="6444" width="11.5703125" style="203"/>
    <col min="6445" max="6445" width="7.140625" style="203" customWidth="1"/>
    <col min="6446" max="6446" width="7.42578125" style="203" customWidth="1"/>
    <col min="6447" max="6447" width="6.5703125" style="203" customWidth="1"/>
    <col min="6448" max="6448" width="8.140625" style="203" customWidth="1"/>
    <col min="6449" max="6449" width="1.5703125" style="203" customWidth="1"/>
    <col min="6450" max="6450" width="11.5703125" style="203"/>
    <col min="6451" max="6451" width="4.42578125" style="203" customWidth="1"/>
    <col min="6452" max="6452" width="4.85546875" style="203" customWidth="1"/>
    <col min="6453" max="6453" width="3.5703125" style="203" customWidth="1"/>
    <col min="6454" max="6454" width="4.42578125" style="203" customWidth="1"/>
    <col min="6455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5" width="8.5703125" style="203" customWidth="1"/>
    <col min="6666" max="6666" width="6.140625" style="203" customWidth="1"/>
    <col min="6667" max="6668" width="4.5703125" style="203" customWidth="1"/>
    <col min="6669" max="6669" width="3.85546875" style="203" customWidth="1"/>
    <col min="6670" max="6670" width="8" style="203" customWidth="1"/>
    <col min="6671" max="6671" width="8.42578125" style="203" customWidth="1"/>
    <col min="6672" max="6674" width="4.5703125" style="203" customWidth="1"/>
    <col min="6675" max="6675" width="4.85546875" style="203" customWidth="1"/>
    <col min="6676" max="6676" width="9.140625" style="203" customWidth="1"/>
    <col min="6677" max="6677" width="7.85546875" style="203" customWidth="1"/>
    <col min="6678" max="6678" width="8.42578125" style="203" customWidth="1"/>
    <col min="6679" max="6679" width="4.5703125" style="203" customWidth="1"/>
    <col min="6680" max="6680" width="7.85546875" style="203" customWidth="1"/>
    <col min="6681" max="6681" width="4.28515625" style="203" customWidth="1"/>
    <col min="6682" max="6682" width="8.140625" style="203" customWidth="1"/>
    <col min="6683" max="6683" width="7.85546875" style="203" customWidth="1"/>
    <col min="6684" max="6684" width="4.5703125" style="203" customWidth="1"/>
    <col min="6685" max="6685" width="10.5703125" style="203" customWidth="1"/>
    <col min="6686" max="6686" width="9.140625" style="203" customWidth="1"/>
    <col min="6687" max="6687" width="2.5703125" style="203" customWidth="1"/>
    <col min="6688" max="6688" width="8.42578125" style="203" customWidth="1"/>
    <col min="6689" max="6689" width="9" style="203" customWidth="1"/>
    <col min="6690" max="6692" width="4.5703125" style="203" customWidth="1"/>
    <col min="6693" max="6693" width="7.140625" style="203" customWidth="1"/>
    <col min="6694" max="6694" width="8.5703125" style="203" customWidth="1"/>
    <col min="6695" max="6698" width="4.5703125" style="203" customWidth="1"/>
    <col min="6699" max="6700" width="11.5703125" style="203"/>
    <col min="6701" max="6701" width="7.140625" style="203" customWidth="1"/>
    <col min="6702" max="6702" width="7.42578125" style="203" customWidth="1"/>
    <col min="6703" max="6703" width="6.5703125" style="203" customWidth="1"/>
    <col min="6704" max="6704" width="8.140625" style="203" customWidth="1"/>
    <col min="6705" max="6705" width="1.5703125" style="203" customWidth="1"/>
    <col min="6706" max="6706" width="11.5703125" style="203"/>
    <col min="6707" max="6707" width="4.42578125" style="203" customWidth="1"/>
    <col min="6708" max="6708" width="4.85546875" style="203" customWidth="1"/>
    <col min="6709" max="6709" width="3.5703125" style="203" customWidth="1"/>
    <col min="6710" max="6710" width="4.42578125" style="203" customWidth="1"/>
    <col min="6711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1" width="8.5703125" style="203" customWidth="1"/>
    <col min="6922" max="6922" width="6.140625" style="203" customWidth="1"/>
    <col min="6923" max="6924" width="4.5703125" style="203" customWidth="1"/>
    <col min="6925" max="6925" width="3.85546875" style="203" customWidth="1"/>
    <col min="6926" max="6926" width="8" style="203" customWidth="1"/>
    <col min="6927" max="6927" width="8.42578125" style="203" customWidth="1"/>
    <col min="6928" max="6930" width="4.5703125" style="203" customWidth="1"/>
    <col min="6931" max="6931" width="4.85546875" style="203" customWidth="1"/>
    <col min="6932" max="6932" width="9.140625" style="203" customWidth="1"/>
    <col min="6933" max="6933" width="7.85546875" style="203" customWidth="1"/>
    <col min="6934" max="6934" width="8.42578125" style="203" customWidth="1"/>
    <col min="6935" max="6935" width="4.5703125" style="203" customWidth="1"/>
    <col min="6936" max="6936" width="7.85546875" style="203" customWidth="1"/>
    <col min="6937" max="6937" width="4.28515625" style="203" customWidth="1"/>
    <col min="6938" max="6938" width="8.140625" style="203" customWidth="1"/>
    <col min="6939" max="6939" width="7.85546875" style="203" customWidth="1"/>
    <col min="6940" max="6940" width="4.5703125" style="203" customWidth="1"/>
    <col min="6941" max="6941" width="10.5703125" style="203" customWidth="1"/>
    <col min="6942" max="6942" width="9.140625" style="203" customWidth="1"/>
    <col min="6943" max="6943" width="2.5703125" style="203" customWidth="1"/>
    <col min="6944" max="6944" width="8.42578125" style="203" customWidth="1"/>
    <col min="6945" max="6945" width="9" style="203" customWidth="1"/>
    <col min="6946" max="6948" width="4.5703125" style="203" customWidth="1"/>
    <col min="6949" max="6949" width="7.140625" style="203" customWidth="1"/>
    <col min="6950" max="6950" width="8.5703125" style="203" customWidth="1"/>
    <col min="6951" max="6954" width="4.5703125" style="203" customWidth="1"/>
    <col min="6955" max="6956" width="11.5703125" style="203"/>
    <col min="6957" max="6957" width="7.140625" style="203" customWidth="1"/>
    <col min="6958" max="6958" width="7.42578125" style="203" customWidth="1"/>
    <col min="6959" max="6959" width="6.5703125" style="203" customWidth="1"/>
    <col min="6960" max="6960" width="8.140625" style="203" customWidth="1"/>
    <col min="6961" max="6961" width="1.5703125" style="203" customWidth="1"/>
    <col min="6962" max="6962" width="11.5703125" style="203"/>
    <col min="6963" max="6963" width="4.42578125" style="203" customWidth="1"/>
    <col min="6964" max="6964" width="4.85546875" style="203" customWidth="1"/>
    <col min="6965" max="6965" width="3.5703125" style="203" customWidth="1"/>
    <col min="6966" max="6966" width="4.42578125" style="203" customWidth="1"/>
    <col min="6967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7" width="8.5703125" style="203" customWidth="1"/>
    <col min="7178" max="7178" width="6.140625" style="203" customWidth="1"/>
    <col min="7179" max="7180" width="4.5703125" style="203" customWidth="1"/>
    <col min="7181" max="7181" width="3.85546875" style="203" customWidth="1"/>
    <col min="7182" max="7182" width="8" style="203" customWidth="1"/>
    <col min="7183" max="7183" width="8.42578125" style="203" customWidth="1"/>
    <col min="7184" max="7186" width="4.5703125" style="203" customWidth="1"/>
    <col min="7187" max="7187" width="4.85546875" style="203" customWidth="1"/>
    <col min="7188" max="7188" width="9.140625" style="203" customWidth="1"/>
    <col min="7189" max="7189" width="7.85546875" style="203" customWidth="1"/>
    <col min="7190" max="7190" width="8.42578125" style="203" customWidth="1"/>
    <col min="7191" max="7191" width="4.5703125" style="203" customWidth="1"/>
    <col min="7192" max="7192" width="7.85546875" style="203" customWidth="1"/>
    <col min="7193" max="7193" width="4.28515625" style="203" customWidth="1"/>
    <col min="7194" max="7194" width="8.140625" style="203" customWidth="1"/>
    <col min="7195" max="7195" width="7.85546875" style="203" customWidth="1"/>
    <col min="7196" max="7196" width="4.5703125" style="203" customWidth="1"/>
    <col min="7197" max="7197" width="10.5703125" style="203" customWidth="1"/>
    <col min="7198" max="7198" width="9.140625" style="203" customWidth="1"/>
    <col min="7199" max="7199" width="2.5703125" style="203" customWidth="1"/>
    <col min="7200" max="7200" width="8.42578125" style="203" customWidth="1"/>
    <col min="7201" max="7201" width="9" style="203" customWidth="1"/>
    <col min="7202" max="7204" width="4.5703125" style="203" customWidth="1"/>
    <col min="7205" max="7205" width="7.140625" style="203" customWidth="1"/>
    <col min="7206" max="7206" width="8.5703125" style="203" customWidth="1"/>
    <col min="7207" max="7210" width="4.5703125" style="203" customWidth="1"/>
    <col min="7211" max="7212" width="11.5703125" style="203"/>
    <col min="7213" max="7213" width="7.140625" style="203" customWidth="1"/>
    <col min="7214" max="7214" width="7.42578125" style="203" customWidth="1"/>
    <col min="7215" max="7215" width="6.5703125" style="203" customWidth="1"/>
    <col min="7216" max="7216" width="8.140625" style="203" customWidth="1"/>
    <col min="7217" max="7217" width="1.5703125" style="203" customWidth="1"/>
    <col min="7218" max="7218" width="11.5703125" style="203"/>
    <col min="7219" max="7219" width="4.42578125" style="203" customWidth="1"/>
    <col min="7220" max="7220" width="4.85546875" style="203" customWidth="1"/>
    <col min="7221" max="7221" width="3.5703125" style="203" customWidth="1"/>
    <col min="7222" max="7222" width="4.42578125" style="203" customWidth="1"/>
    <col min="7223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3" width="8.5703125" style="203" customWidth="1"/>
    <col min="7434" max="7434" width="6.140625" style="203" customWidth="1"/>
    <col min="7435" max="7436" width="4.5703125" style="203" customWidth="1"/>
    <col min="7437" max="7437" width="3.85546875" style="203" customWidth="1"/>
    <col min="7438" max="7438" width="8" style="203" customWidth="1"/>
    <col min="7439" max="7439" width="8.42578125" style="203" customWidth="1"/>
    <col min="7440" max="7442" width="4.5703125" style="203" customWidth="1"/>
    <col min="7443" max="7443" width="4.85546875" style="203" customWidth="1"/>
    <col min="7444" max="7444" width="9.140625" style="203" customWidth="1"/>
    <col min="7445" max="7445" width="7.85546875" style="203" customWidth="1"/>
    <col min="7446" max="7446" width="8.42578125" style="203" customWidth="1"/>
    <col min="7447" max="7447" width="4.5703125" style="203" customWidth="1"/>
    <col min="7448" max="7448" width="7.85546875" style="203" customWidth="1"/>
    <col min="7449" max="7449" width="4.28515625" style="203" customWidth="1"/>
    <col min="7450" max="7450" width="8.140625" style="203" customWidth="1"/>
    <col min="7451" max="7451" width="7.85546875" style="203" customWidth="1"/>
    <col min="7452" max="7452" width="4.5703125" style="203" customWidth="1"/>
    <col min="7453" max="7453" width="10.5703125" style="203" customWidth="1"/>
    <col min="7454" max="7454" width="9.140625" style="203" customWidth="1"/>
    <col min="7455" max="7455" width="2.5703125" style="203" customWidth="1"/>
    <col min="7456" max="7456" width="8.42578125" style="203" customWidth="1"/>
    <col min="7457" max="7457" width="9" style="203" customWidth="1"/>
    <col min="7458" max="7460" width="4.5703125" style="203" customWidth="1"/>
    <col min="7461" max="7461" width="7.140625" style="203" customWidth="1"/>
    <col min="7462" max="7462" width="8.5703125" style="203" customWidth="1"/>
    <col min="7463" max="7466" width="4.5703125" style="203" customWidth="1"/>
    <col min="7467" max="7468" width="11.5703125" style="203"/>
    <col min="7469" max="7469" width="7.140625" style="203" customWidth="1"/>
    <col min="7470" max="7470" width="7.42578125" style="203" customWidth="1"/>
    <col min="7471" max="7471" width="6.5703125" style="203" customWidth="1"/>
    <col min="7472" max="7472" width="8.140625" style="203" customWidth="1"/>
    <col min="7473" max="7473" width="1.5703125" style="203" customWidth="1"/>
    <col min="7474" max="7474" width="11.5703125" style="203"/>
    <col min="7475" max="7475" width="4.42578125" style="203" customWidth="1"/>
    <col min="7476" max="7476" width="4.85546875" style="203" customWidth="1"/>
    <col min="7477" max="7477" width="3.5703125" style="203" customWidth="1"/>
    <col min="7478" max="7478" width="4.42578125" style="203" customWidth="1"/>
    <col min="7479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9" width="8.5703125" style="203" customWidth="1"/>
    <col min="7690" max="7690" width="6.140625" style="203" customWidth="1"/>
    <col min="7691" max="7692" width="4.5703125" style="203" customWidth="1"/>
    <col min="7693" max="7693" width="3.85546875" style="203" customWidth="1"/>
    <col min="7694" max="7694" width="8" style="203" customWidth="1"/>
    <col min="7695" max="7695" width="8.42578125" style="203" customWidth="1"/>
    <col min="7696" max="7698" width="4.5703125" style="203" customWidth="1"/>
    <col min="7699" max="7699" width="4.85546875" style="203" customWidth="1"/>
    <col min="7700" max="7700" width="9.140625" style="203" customWidth="1"/>
    <col min="7701" max="7701" width="7.85546875" style="203" customWidth="1"/>
    <col min="7702" max="7702" width="8.42578125" style="203" customWidth="1"/>
    <col min="7703" max="7703" width="4.5703125" style="203" customWidth="1"/>
    <col min="7704" max="7704" width="7.85546875" style="203" customWidth="1"/>
    <col min="7705" max="7705" width="4.28515625" style="203" customWidth="1"/>
    <col min="7706" max="7706" width="8.140625" style="203" customWidth="1"/>
    <col min="7707" max="7707" width="7.85546875" style="203" customWidth="1"/>
    <col min="7708" max="7708" width="4.5703125" style="203" customWidth="1"/>
    <col min="7709" max="7709" width="10.5703125" style="203" customWidth="1"/>
    <col min="7710" max="7710" width="9.140625" style="203" customWidth="1"/>
    <col min="7711" max="7711" width="2.5703125" style="203" customWidth="1"/>
    <col min="7712" max="7712" width="8.42578125" style="203" customWidth="1"/>
    <col min="7713" max="7713" width="9" style="203" customWidth="1"/>
    <col min="7714" max="7716" width="4.5703125" style="203" customWidth="1"/>
    <col min="7717" max="7717" width="7.140625" style="203" customWidth="1"/>
    <col min="7718" max="7718" width="8.5703125" style="203" customWidth="1"/>
    <col min="7719" max="7722" width="4.5703125" style="203" customWidth="1"/>
    <col min="7723" max="7724" width="11.5703125" style="203"/>
    <col min="7725" max="7725" width="7.140625" style="203" customWidth="1"/>
    <col min="7726" max="7726" width="7.42578125" style="203" customWidth="1"/>
    <col min="7727" max="7727" width="6.5703125" style="203" customWidth="1"/>
    <col min="7728" max="7728" width="8.140625" style="203" customWidth="1"/>
    <col min="7729" max="7729" width="1.5703125" style="203" customWidth="1"/>
    <col min="7730" max="7730" width="11.5703125" style="203"/>
    <col min="7731" max="7731" width="4.42578125" style="203" customWidth="1"/>
    <col min="7732" max="7732" width="4.85546875" style="203" customWidth="1"/>
    <col min="7733" max="7733" width="3.5703125" style="203" customWidth="1"/>
    <col min="7734" max="7734" width="4.42578125" style="203" customWidth="1"/>
    <col min="7735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5" width="8.5703125" style="203" customWidth="1"/>
    <col min="7946" max="7946" width="6.140625" style="203" customWidth="1"/>
    <col min="7947" max="7948" width="4.5703125" style="203" customWidth="1"/>
    <col min="7949" max="7949" width="3.85546875" style="203" customWidth="1"/>
    <col min="7950" max="7950" width="8" style="203" customWidth="1"/>
    <col min="7951" max="7951" width="8.42578125" style="203" customWidth="1"/>
    <col min="7952" max="7954" width="4.5703125" style="203" customWidth="1"/>
    <col min="7955" max="7955" width="4.85546875" style="203" customWidth="1"/>
    <col min="7956" max="7956" width="9.140625" style="203" customWidth="1"/>
    <col min="7957" max="7957" width="7.85546875" style="203" customWidth="1"/>
    <col min="7958" max="7958" width="8.42578125" style="203" customWidth="1"/>
    <col min="7959" max="7959" width="4.5703125" style="203" customWidth="1"/>
    <col min="7960" max="7960" width="7.85546875" style="203" customWidth="1"/>
    <col min="7961" max="7961" width="4.28515625" style="203" customWidth="1"/>
    <col min="7962" max="7962" width="8.140625" style="203" customWidth="1"/>
    <col min="7963" max="7963" width="7.85546875" style="203" customWidth="1"/>
    <col min="7964" max="7964" width="4.5703125" style="203" customWidth="1"/>
    <col min="7965" max="7965" width="10.5703125" style="203" customWidth="1"/>
    <col min="7966" max="7966" width="9.140625" style="203" customWidth="1"/>
    <col min="7967" max="7967" width="2.5703125" style="203" customWidth="1"/>
    <col min="7968" max="7968" width="8.42578125" style="203" customWidth="1"/>
    <col min="7969" max="7969" width="9" style="203" customWidth="1"/>
    <col min="7970" max="7972" width="4.5703125" style="203" customWidth="1"/>
    <col min="7973" max="7973" width="7.140625" style="203" customWidth="1"/>
    <col min="7974" max="7974" width="8.5703125" style="203" customWidth="1"/>
    <col min="7975" max="7978" width="4.5703125" style="203" customWidth="1"/>
    <col min="7979" max="7980" width="11.5703125" style="203"/>
    <col min="7981" max="7981" width="7.140625" style="203" customWidth="1"/>
    <col min="7982" max="7982" width="7.42578125" style="203" customWidth="1"/>
    <col min="7983" max="7983" width="6.5703125" style="203" customWidth="1"/>
    <col min="7984" max="7984" width="8.140625" style="203" customWidth="1"/>
    <col min="7985" max="7985" width="1.5703125" style="203" customWidth="1"/>
    <col min="7986" max="7986" width="11.5703125" style="203"/>
    <col min="7987" max="7987" width="4.42578125" style="203" customWidth="1"/>
    <col min="7988" max="7988" width="4.85546875" style="203" customWidth="1"/>
    <col min="7989" max="7989" width="3.5703125" style="203" customWidth="1"/>
    <col min="7990" max="7990" width="4.42578125" style="203" customWidth="1"/>
    <col min="7991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1" width="8.5703125" style="203" customWidth="1"/>
    <col min="8202" max="8202" width="6.140625" style="203" customWidth="1"/>
    <col min="8203" max="8204" width="4.5703125" style="203" customWidth="1"/>
    <col min="8205" max="8205" width="3.85546875" style="203" customWidth="1"/>
    <col min="8206" max="8206" width="8" style="203" customWidth="1"/>
    <col min="8207" max="8207" width="8.42578125" style="203" customWidth="1"/>
    <col min="8208" max="8210" width="4.5703125" style="203" customWidth="1"/>
    <col min="8211" max="8211" width="4.85546875" style="203" customWidth="1"/>
    <col min="8212" max="8212" width="9.140625" style="203" customWidth="1"/>
    <col min="8213" max="8213" width="7.85546875" style="203" customWidth="1"/>
    <col min="8214" max="8214" width="8.42578125" style="203" customWidth="1"/>
    <col min="8215" max="8215" width="4.5703125" style="203" customWidth="1"/>
    <col min="8216" max="8216" width="7.85546875" style="203" customWidth="1"/>
    <col min="8217" max="8217" width="4.28515625" style="203" customWidth="1"/>
    <col min="8218" max="8218" width="8.140625" style="203" customWidth="1"/>
    <col min="8219" max="8219" width="7.85546875" style="203" customWidth="1"/>
    <col min="8220" max="8220" width="4.5703125" style="203" customWidth="1"/>
    <col min="8221" max="8221" width="10.5703125" style="203" customWidth="1"/>
    <col min="8222" max="8222" width="9.140625" style="203" customWidth="1"/>
    <col min="8223" max="8223" width="2.5703125" style="203" customWidth="1"/>
    <col min="8224" max="8224" width="8.42578125" style="203" customWidth="1"/>
    <col min="8225" max="8225" width="9" style="203" customWidth="1"/>
    <col min="8226" max="8228" width="4.5703125" style="203" customWidth="1"/>
    <col min="8229" max="8229" width="7.140625" style="203" customWidth="1"/>
    <col min="8230" max="8230" width="8.5703125" style="203" customWidth="1"/>
    <col min="8231" max="8234" width="4.5703125" style="203" customWidth="1"/>
    <col min="8235" max="8236" width="11.5703125" style="203"/>
    <col min="8237" max="8237" width="7.140625" style="203" customWidth="1"/>
    <col min="8238" max="8238" width="7.42578125" style="203" customWidth="1"/>
    <col min="8239" max="8239" width="6.5703125" style="203" customWidth="1"/>
    <col min="8240" max="8240" width="8.140625" style="203" customWidth="1"/>
    <col min="8241" max="8241" width="1.5703125" style="203" customWidth="1"/>
    <col min="8242" max="8242" width="11.5703125" style="203"/>
    <col min="8243" max="8243" width="4.42578125" style="203" customWidth="1"/>
    <col min="8244" max="8244" width="4.85546875" style="203" customWidth="1"/>
    <col min="8245" max="8245" width="3.5703125" style="203" customWidth="1"/>
    <col min="8246" max="8246" width="4.42578125" style="203" customWidth="1"/>
    <col min="8247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7" width="8.5703125" style="203" customWidth="1"/>
    <col min="8458" max="8458" width="6.140625" style="203" customWidth="1"/>
    <col min="8459" max="8460" width="4.5703125" style="203" customWidth="1"/>
    <col min="8461" max="8461" width="3.85546875" style="203" customWidth="1"/>
    <col min="8462" max="8462" width="8" style="203" customWidth="1"/>
    <col min="8463" max="8463" width="8.42578125" style="203" customWidth="1"/>
    <col min="8464" max="8466" width="4.5703125" style="203" customWidth="1"/>
    <col min="8467" max="8467" width="4.85546875" style="203" customWidth="1"/>
    <col min="8468" max="8468" width="9.140625" style="203" customWidth="1"/>
    <col min="8469" max="8469" width="7.85546875" style="203" customWidth="1"/>
    <col min="8470" max="8470" width="8.42578125" style="203" customWidth="1"/>
    <col min="8471" max="8471" width="4.5703125" style="203" customWidth="1"/>
    <col min="8472" max="8472" width="7.85546875" style="203" customWidth="1"/>
    <col min="8473" max="8473" width="4.28515625" style="203" customWidth="1"/>
    <col min="8474" max="8474" width="8.140625" style="203" customWidth="1"/>
    <col min="8475" max="8475" width="7.85546875" style="203" customWidth="1"/>
    <col min="8476" max="8476" width="4.5703125" style="203" customWidth="1"/>
    <col min="8477" max="8477" width="10.5703125" style="203" customWidth="1"/>
    <col min="8478" max="8478" width="9.140625" style="203" customWidth="1"/>
    <col min="8479" max="8479" width="2.5703125" style="203" customWidth="1"/>
    <col min="8480" max="8480" width="8.42578125" style="203" customWidth="1"/>
    <col min="8481" max="8481" width="9" style="203" customWidth="1"/>
    <col min="8482" max="8484" width="4.5703125" style="203" customWidth="1"/>
    <col min="8485" max="8485" width="7.140625" style="203" customWidth="1"/>
    <col min="8486" max="8486" width="8.5703125" style="203" customWidth="1"/>
    <col min="8487" max="8490" width="4.5703125" style="203" customWidth="1"/>
    <col min="8491" max="8492" width="11.5703125" style="203"/>
    <col min="8493" max="8493" width="7.140625" style="203" customWidth="1"/>
    <col min="8494" max="8494" width="7.42578125" style="203" customWidth="1"/>
    <col min="8495" max="8495" width="6.5703125" style="203" customWidth="1"/>
    <col min="8496" max="8496" width="8.140625" style="203" customWidth="1"/>
    <col min="8497" max="8497" width="1.5703125" style="203" customWidth="1"/>
    <col min="8498" max="8498" width="11.5703125" style="203"/>
    <col min="8499" max="8499" width="4.42578125" style="203" customWidth="1"/>
    <col min="8500" max="8500" width="4.85546875" style="203" customWidth="1"/>
    <col min="8501" max="8501" width="3.5703125" style="203" customWidth="1"/>
    <col min="8502" max="8502" width="4.42578125" style="203" customWidth="1"/>
    <col min="8503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3" width="8.5703125" style="203" customWidth="1"/>
    <col min="8714" max="8714" width="6.140625" style="203" customWidth="1"/>
    <col min="8715" max="8716" width="4.5703125" style="203" customWidth="1"/>
    <col min="8717" max="8717" width="3.85546875" style="203" customWidth="1"/>
    <col min="8718" max="8718" width="8" style="203" customWidth="1"/>
    <col min="8719" max="8719" width="8.42578125" style="203" customWidth="1"/>
    <col min="8720" max="8722" width="4.5703125" style="203" customWidth="1"/>
    <col min="8723" max="8723" width="4.85546875" style="203" customWidth="1"/>
    <col min="8724" max="8724" width="9.140625" style="203" customWidth="1"/>
    <col min="8725" max="8725" width="7.85546875" style="203" customWidth="1"/>
    <col min="8726" max="8726" width="8.42578125" style="203" customWidth="1"/>
    <col min="8727" max="8727" width="4.5703125" style="203" customWidth="1"/>
    <col min="8728" max="8728" width="7.85546875" style="203" customWidth="1"/>
    <col min="8729" max="8729" width="4.28515625" style="203" customWidth="1"/>
    <col min="8730" max="8730" width="8.140625" style="203" customWidth="1"/>
    <col min="8731" max="8731" width="7.85546875" style="203" customWidth="1"/>
    <col min="8732" max="8732" width="4.5703125" style="203" customWidth="1"/>
    <col min="8733" max="8733" width="10.5703125" style="203" customWidth="1"/>
    <col min="8734" max="8734" width="9.140625" style="203" customWidth="1"/>
    <col min="8735" max="8735" width="2.5703125" style="203" customWidth="1"/>
    <col min="8736" max="8736" width="8.42578125" style="203" customWidth="1"/>
    <col min="8737" max="8737" width="9" style="203" customWidth="1"/>
    <col min="8738" max="8740" width="4.5703125" style="203" customWidth="1"/>
    <col min="8741" max="8741" width="7.140625" style="203" customWidth="1"/>
    <col min="8742" max="8742" width="8.5703125" style="203" customWidth="1"/>
    <col min="8743" max="8746" width="4.5703125" style="203" customWidth="1"/>
    <col min="8747" max="8748" width="11.5703125" style="203"/>
    <col min="8749" max="8749" width="7.140625" style="203" customWidth="1"/>
    <col min="8750" max="8750" width="7.42578125" style="203" customWidth="1"/>
    <col min="8751" max="8751" width="6.5703125" style="203" customWidth="1"/>
    <col min="8752" max="8752" width="8.140625" style="203" customWidth="1"/>
    <col min="8753" max="8753" width="1.5703125" style="203" customWidth="1"/>
    <col min="8754" max="8754" width="11.5703125" style="203"/>
    <col min="8755" max="8755" width="4.42578125" style="203" customWidth="1"/>
    <col min="8756" max="8756" width="4.85546875" style="203" customWidth="1"/>
    <col min="8757" max="8757" width="3.5703125" style="203" customWidth="1"/>
    <col min="8758" max="8758" width="4.42578125" style="203" customWidth="1"/>
    <col min="8759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9" width="8.5703125" style="203" customWidth="1"/>
    <col min="8970" max="8970" width="6.140625" style="203" customWidth="1"/>
    <col min="8971" max="8972" width="4.5703125" style="203" customWidth="1"/>
    <col min="8973" max="8973" width="3.85546875" style="203" customWidth="1"/>
    <col min="8974" max="8974" width="8" style="203" customWidth="1"/>
    <col min="8975" max="8975" width="8.42578125" style="203" customWidth="1"/>
    <col min="8976" max="8978" width="4.5703125" style="203" customWidth="1"/>
    <col min="8979" max="8979" width="4.85546875" style="203" customWidth="1"/>
    <col min="8980" max="8980" width="9.140625" style="203" customWidth="1"/>
    <col min="8981" max="8981" width="7.85546875" style="203" customWidth="1"/>
    <col min="8982" max="8982" width="8.42578125" style="203" customWidth="1"/>
    <col min="8983" max="8983" width="4.5703125" style="203" customWidth="1"/>
    <col min="8984" max="8984" width="7.85546875" style="203" customWidth="1"/>
    <col min="8985" max="8985" width="4.28515625" style="203" customWidth="1"/>
    <col min="8986" max="8986" width="8.140625" style="203" customWidth="1"/>
    <col min="8987" max="8987" width="7.85546875" style="203" customWidth="1"/>
    <col min="8988" max="8988" width="4.5703125" style="203" customWidth="1"/>
    <col min="8989" max="8989" width="10.5703125" style="203" customWidth="1"/>
    <col min="8990" max="8990" width="9.140625" style="203" customWidth="1"/>
    <col min="8991" max="8991" width="2.5703125" style="203" customWidth="1"/>
    <col min="8992" max="8992" width="8.42578125" style="203" customWidth="1"/>
    <col min="8993" max="8993" width="9" style="203" customWidth="1"/>
    <col min="8994" max="8996" width="4.5703125" style="203" customWidth="1"/>
    <col min="8997" max="8997" width="7.140625" style="203" customWidth="1"/>
    <col min="8998" max="8998" width="8.5703125" style="203" customWidth="1"/>
    <col min="8999" max="9002" width="4.5703125" style="203" customWidth="1"/>
    <col min="9003" max="9004" width="11.5703125" style="203"/>
    <col min="9005" max="9005" width="7.140625" style="203" customWidth="1"/>
    <col min="9006" max="9006" width="7.42578125" style="203" customWidth="1"/>
    <col min="9007" max="9007" width="6.5703125" style="203" customWidth="1"/>
    <col min="9008" max="9008" width="8.140625" style="203" customWidth="1"/>
    <col min="9009" max="9009" width="1.5703125" style="203" customWidth="1"/>
    <col min="9010" max="9010" width="11.5703125" style="203"/>
    <col min="9011" max="9011" width="4.42578125" style="203" customWidth="1"/>
    <col min="9012" max="9012" width="4.85546875" style="203" customWidth="1"/>
    <col min="9013" max="9013" width="3.5703125" style="203" customWidth="1"/>
    <col min="9014" max="9014" width="4.42578125" style="203" customWidth="1"/>
    <col min="9015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5" width="8.5703125" style="203" customWidth="1"/>
    <col min="9226" max="9226" width="6.140625" style="203" customWidth="1"/>
    <col min="9227" max="9228" width="4.5703125" style="203" customWidth="1"/>
    <col min="9229" max="9229" width="3.85546875" style="203" customWidth="1"/>
    <col min="9230" max="9230" width="8" style="203" customWidth="1"/>
    <col min="9231" max="9231" width="8.42578125" style="203" customWidth="1"/>
    <col min="9232" max="9234" width="4.5703125" style="203" customWidth="1"/>
    <col min="9235" max="9235" width="4.85546875" style="203" customWidth="1"/>
    <col min="9236" max="9236" width="9.140625" style="203" customWidth="1"/>
    <col min="9237" max="9237" width="7.85546875" style="203" customWidth="1"/>
    <col min="9238" max="9238" width="8.42578125" style="203" customWidth="1"/>
    <col min="9239" max="9239" width="4.5703125" style="203" customWidth="1"/>
    <col min="9240" max="9240" width="7.85546875" style="203" customWidth="1"/>
    <col min="9241" max="9241" width="4.28515625" style="203" customWidth="1"/>
    <col min="9242" max="9242" width="8.140625" style="203" customWidth="1"/>
    <col min="9243" max="9243" width="7.85546875" style="203" customWidth="1"/>
    <col min="9244" max="9244" width="4.5703125" style="203" customWidth="1"/>
    <col min="9245" max="9245" width="10.5703125" style="203" customWidth="1"/>
    <col min="9246" max="9246" width="9.140625" style="203" customWidth="1"/>
    <col min="9247" max="9247" width="2.5703125" style="203" customWidth="1"/>
    <col min="9248" max="9248" width="8.42578125" style="203" customWidth="1"/>
    <col min="9249" max="9249" width="9" style="203" customWidth="1"/>
    <col min="9250" max="9252" width="4.5703125" style="203" customWidth="1"/>
    <col min="9253" max="9253" width="7.140625" style="203" customWidth="1"/>
    <col min="9254" max="9254" width="8.5703125" style="203" customWidth="1"/>
    <col min="9255" max="9258" width="4.5703125" style="203" customWidth="1"/>
    <col min="9259" max="9260" width="11.5703125" style="203"/>
    <col min="9261" max="9261" width="7.140625" style="203" customWidth="1"/>
    <col min="9262" max="9262" width="7.42578125" style="203" customWidth="1"/>
    <col min="9263" max="9263" width="6.5703125" style="203" customWidth="1"/>
    <col min="9264" max="9264" width="8.140625" style="203" customWidth="1"/>
    <col min="9265" max="9265" width="1.5703125" style="203" customWidth="1"/>
    <col min="9266" max="9266" width="11.5703125" style="203"/>
    <col min="9267" max="9267" width="4.42578125" style="203" customWidth="1"/>
    <col min="9268" max="9268" width="4.85546875" style="203" customWidth="1"/>
    <col min="9269" max="9269" width="3.5703125" style="203" customWidth="1"/>
    <col min="9270" max="9270" width="4.42578125" style="203" customWidth="1"/>
    <col min="9271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1" width="8.5703125" style="203" customWidth="1"/>
    <col min="9482" max="9482" width="6.140625" style="203" customWidth="1"/>
    <col min="9483" max="9484" width="4.5703125" style="203" customWidth="1"/>
    <col min="9485" max="9485" width="3.85546875" style="203" customWidth="1"/>
    <col min="9486" max="9486" width="8" style="203" customWidth="1"/>
    <col min="9487" max="9487" width="8.42578125" style="203" customWidth="1"/>
    <col min="9488" max="9490" width="4.5703125" style="203" customWidth="1"/>
    <col min="9491" max="9491" width="4.85546875" style="203" customWidth="1"/>
    <col min="9492" max="9492" width="9.140625" style="203" customWidth="1"/>
    <col min="9493" max="9493" width="7.85546875" style="203" customWidth="1"/>
    <col min="9494" max="9494" width="8.42578125" style="203" customWidth="1"/>
    <col min="9495" max="9495" width="4.5703125" style="203" customWidth="1"/>
    <col min="9496" max="9496" width="7.85546875" style="203" customWidth="1"/>
    <col min="9497" max="9497" width="4.28515625" style="203" customWidth="1"/>
    <col min="9498" max="9498" width="8.140625" style="203" customWidth="1"/>
    <col min="9499" max="9499" width="7.85546875" style="203" customWidth="1"/>
    <col min="9500" max="9500" width="4.5703125" style="203" customWidth="1"/>
    <col min="9501" max="9501" width="10.5703125" style="203" customWidth="1"/>
    <col min="9502" max="9502" width="9.140625" style="203" customWidth="1"/>
    <col min="9503" max="9503" width="2.5703125" style="203" customWidth="1"/>
    <col min="9504" max="9504" width="8.42578125" style="203" customWidth="1"/>
    <col min="9505" max="9505" width="9" style="203" customWidth="1"/>
    <col min="9506" max="9508" width="4.5703125" style="203" customWidth="1"/>
    <col min="9509" max="9509" width="7.140625" style="203" customWidth="1"/>
    <col min="9510" max="9510" width="8.5703125" style="203" customWidth="1"/>
    <col min="9511" max="9514" width="4.5703125" style="203" customWidth="1"/>
    <col min="9515" max="9516" width="11.5703125" style="203"/>
    <col min="9517" max="9517" width="7.140625" style="203" customWidth="1"/>
    <col min="9518" max="9518" width="7.42578125" style="203" customWidth="1"/>
    <col min="9519" max="9519" width="6.5703125" style="203" customWidth="1"/>
    <col min="9520" max="9520" width="8.140625" style="203" customWidth="1"/>
    <col min="9521" max="9521" width="1.5703125" style="203" customWidth="1"/>
    <col min="9522" max="9522" width="11.5703125" style="203"/>
    <col min="9523" max="9523" width="4.42578125" style="203" customWidth="1"/>
    <col min="9524" max="9524" width="4.85546875" style="203" customWidth="1"/>
    <col min="9525" max="9525" width="3.5703125" style="203" customWidth="1"/>
    <col min="9526" max="9526" width="4.42578125" style="203" customWidth="1"/>
    <col min="9527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7" width="8.5703125" style="203" customWidth="1"/>
    <col min="9738" max="9738" width="6.140625" style="203" customWidth="1"/>
    <col min="9739" max="9740" width="4.5703125" style="203" customWidth="1"/>
    <col min="9741" max="9741" width="3.85546875" style="203" customWidth="1"/>
    <col min="9742" max="9742" width="8" style="203" customWidth="1"/>
    <col min="9743" max="9743" width="8.42578125" style="203" customWidth="1"/>
    <col min="9744" max="9746" width="4.5703125" style="203" customWidth="1"/>
    <col min="9747" max="9747" width="4.85546875" style="203" customWidth="1"/>
    <col min="9748" max="9748" width="9.140625" style="203" customWidth="1"/>
    <col min="9749" max="9749" width="7.85546875" style="203" customWidth="1"/>
    <col min="9750" max="9750" width="8.42578125" style="203" customWidth="1"/>
    <col min="9751" max="9751" width="4.5703125" style="203" customWidth="1"/>
    <col min="9752" max="9752" width="7.85546875" style="203" customWidth="1"/>
    <col min="9753" max="9753" width="4.28515625" style="203" customWidth="1"/>
    <col min="9754" max="9754" width="8.140625" style="203" customWidth="1"/>
    <col min="9755" max="9755" width="7.85546875" style="203" customWidth="1"/>
    <col min="9756" max="9756" width="4.5703125" style="203" customWidth="1"/>
    <col min="9757" max="9757" width="10.5703125" style="203" customWidth="1"/>
    <col min="9758" max="9758" width="9.140625" style="203" customWidth="1"/>
    <col min="9759" max="9759" width="2.5703125" style="203" customWidth="1"/>
    <col min="9760" max="9760" width="8.42578125" style="203" customWidth="1"/>
    <col min="9761" max="9761" width="9" style="203" customWidth="1"/>
    <col min="9762" max="9764" width="4.5703125" style="203" customWidth="1"/>
    <col min="9765" max="9765" width="7.140625" style="203" customWidth="1"/>
    <col min="9766" max="9766" width="8.5703125" style="203" customWidth="1"/>
    <col min="9767" max="9770" width="4.5703125" style="203" customWidth="1"/>
    <col min="9771" max="9772" width="11.5703125" style="203"/>
    <col min="9773" max="9773" width="7.140625" style="203" customWidth="1"/>
    <col min="9774" max="9774" width="7.42578125" style="203" customWidth="1"/>
    <col min="9775" max="9775" width="6.5703125" style="203" customWidth="1"/>
    <col min="9776" max="9776" width="8.140625" style="203" customWidth="1"/>
    <col min="9777" max="9777" width="1.5703125" style="203" customWidth="1"/>
    <col min="9778" max="9778" width="11.5703125" style="203"/>
    <col min="9779" max="9779" width="4.42578125" style="203" customWidth="1"/>
    <col min="9780" max="9780" width="4.85546875" style="203" customWidth="1"/>
    <col min="9781" max="9781" width="3.5703125" style="203" customWidth="1"/>
    <col min="9782" max="9782" width="4.42578125" style="203" customWidth="1"/>
    <col min="9783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3" width="8.5703125" style="203" customWidth="1"/>
    <col min="9994" max="9994" width="6.140625" style="203" customWidth="1"/>
    <col min="9995" max="9996" width="4.5703125" style="203" customWidth="1"/>
    <col min="9997" max="9997" width="3.85546875" style="203" customWidth="1"/>
    <col min="9998" max="9998" width="8" style="203" customWidth="1"/>
    <col min="9999" max="9999" width="8.42578125" style="203" customWidth="1"/>
    <col min="10000" max="10002" width="4.5703125" style="203" customWidth="1"/>
    <col min="10003" max="10003" width="4.85546875" style="203" customWidth="1"/>
    <col min="10004" max="10004" width="9.140625" style="203" customWidth="1"/>
    <col min="10005" max="10005" width="7.85546875" style="203" customWidth="1"/>
    <col min="10006" max="10006" width="8.42578125" style="203" customWidth="1"/>
    <col min="10007" max="10007" width="4.5703125" style="203" customWidth="1"/>
    <col min="10008" max="10008" width="7.85546875" style="203" customWidth="1"/>
    <col min="10009" max="10009" width="4.28515625" style="203" customWidth="1"/>
    <col min="10010" max="10010" width="8.140625" style="203" customWidth="1"/>
    <col min="10011" max="10011" width="7.85546875" style="203" customWidth="1"/>
    <col min="10012" max="10012" width="4.5703125" style="203" customWidth="1"/>
    <col min="10013" max="10013" width="10.5703125" style="203" customWidth="1"/>
    <col min="10014" max="10014" width="9.140625" style="203" customWidth="1"/>
    <col min="10015" max="10015" width="2.5703125" style="203" customWidth="1"/>
    <col min="10016" max="10016" width="8.42578125" style="203" customWidth="1"/>
    <col min="10017" max="10017" width="9" style="203" customWidth="1"/>
    <col min="10018" max="10020" width="4.5703125" style="203" customWidth="1"/>
    <col min="10021" max="10021" width="7.140625" style="203" customWidth="1"/>
    <col min="10022" max="10022" width="8.5703125" style="203" customWidth="1"/>
    <col min="10023" max="10026" width="4.5703125" style="203" customWidth="1"/>
    <col min="10027" max="10028" width="11.5703125" style="203"/>
    <col min="10029" max="10029" width="7.140625" style="203" customWidth="1"/>
    <col min="10030" max="10030" width="7.42578125" style="203" customWidth="1"/>
    <col min="10031" max="10031" width="6.5703125" style="203" customWidth="1"/>
    <col min="10032" max="10032" width="8.140625" style="203" customWidth="1"/>
    <col min="10033" max="10033" width="1.5703125" style="203" customWidth="1"/>
    <col min="10034" max="10034" width="11.5703125" style="203"/>
    <col min="10035" max="10035" width="4.42578125" style="203" customWidth="1"/>
    <col min="10036" max="10036" width="4.85546875" style="203" customWidth="1"/>
    <col min="10037" max="10037" width="3.5703125" style="203" customWidth="1"/>
    <col min="10038" max="10038" width="4.42578125" style="203" customWidth="1"/>
    <col min="10039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9" width="8.5703125" style="203" customWidth="1"/>
    <col min="10250" max="10250" width="6.140625" style="203" customWidth="1"/>
    <col min="10251" max="10252" width="4.5703125" style="203" customWidth="1"/>
    <col min="10253" max="10253" width="3.85546875" style="203" customWidth="1"/>
    <col min="10254" max="10254" width="8" style="203" customWidth="1"/>
    <col min="10255" max="10255" width="8.42578125" style="203" customWidth="1"/>
    <col min="10256" max="10258" width="4.5703125" style="203" customWidth="1"/>
    <col min="10259" max="10259" width="4.85546875" style="203" customWidth="1"/>
    <col min="10260" max="10260" width="9.140625" style="203" customWidth="1"/>
    <col min="10261" max="10261" width="7.85546875" style="203" customWidth="1"/>
    <col min="10262" max="10262" width="8.42578125" style="203" customWidth="1"/>
    <col min="10263" max="10263" width="4.5703125" style="203" customWidth="1"/>
    <col min="10264" max="10264" width="7.85546875" style="203" customWidth="1"/>
    <col min="10265" max="10265" width="4.28515625" style="203" customWidth="1"/>
    <col min="10266" max="10266" width="8.140625" style="203" customWidth="1"/>
    <col min="10267" max="10267" width="7.85546875" style="203" customWidth="1"/>
    <col min="10268" max="10268" width="4.5703125" style="203" customWidth="1"/>
    <col min="10269" max="10269" width="10.5703125" style="203" customWidth="1"/>
    <col min="10270" max="10270" width="9.140625" style="203" customWidth="1"/>
    <col min="10271" max="10271" width="2.5703125" style="203" customWidth="1"/>
    <col min="10272" max="10272" width="8.42578125" style="203" customWidth="1"/>
    <col min="10273" max="10273" width="9" style="203" customWidth="1"/>
    <col min="10274" max="10276" width="4.5703125" style="203" customWidth="1"/>
    <col min="10277" max="10277" width="7.140625" style="203" customWidth="1"/>
    <col min="10278" max="10278" width="8.5703125" style="203" customWidth="1"/>
    <col min="10279" max="10282" width="4.5703125" style="203" customWidth="1"/>
    <col min="10283" max="10284" width="11.5703125" style="203"/>
    <col min="10285" max="10285" width="7.140625" style="203" customWidth="1"/>
    <col min="10286" max="10286" width="7.42578125" style="203" customWidth="1"/>
    <col min="10287" max="10287" width="6.5703125" style="203" customWidth="1"/>
    <col min="10288" max="10288" width="8.140625" style="203" customWidth="1"/>
    <col min="10289" max="10289" width="1.5703125" style="203" customWidth="1"/>
    <col min="10290" max="10290" width="11.5703125" style="203"/>
    <col min="10291" max="10291" width="4.42578125" style="203" customWidth="1"/>
    <col min="10292" max="10292" width="4.85546875" style="203" customWidth="1"/>
    <col min="10293" max="10293" width="3.5703125" style="203" customWidth="1"/>
    <col min="10294" max="10294" width="4.42578125" style="203" customWidth="1"/>
    <col min="10295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5" width="8.5703125" style="203" customWidth="1"/>
    <col min="10506" max="10506" width="6.140625" style="203" customWidth="1"/>
    <col min="10507" max="10508" width="4.5703125" style="203" customWidth="1"/>
    <col min="10509" max="10509" width="3.85546875" style="203" customWidth="1"/>
    <col min="10510" max="10510" width="8" style="203" customWidth="1"/>
    <col min="10511" max="10511" width="8.42578125" style="203" customWidth="1"/>
    <col min="10512" max="10514" width="4.5703125" style="203" customWidth="1"/>
    <col min="10515" max="10515" width="4.85546875" style="203" customWidth="1"/>
    <col min="10516" max="10516" width="9.140625" style="203" customWidth="1"/>
    <col min="10517" max="10517" width="7.85546875" style="203" customWidth="1"/>
    <col min="10518" max="10518" width="8.42578125" style="203" customWidth="1"/>
    <col min="10519" max="10519" width="4.5703125" style="203" customWidth="1"/>
    <col min="10520" max="10520" width="7.85546875" style="203" customWidth="1"/>
    <col min="10521" max="10521" width="4.28515625" style="203" customWidth="1"/>
    <col min="10522" max="10522" width="8.140625" style="203" customWidth="1"/>
    <col min="10523" max="10523" width="7.85546875" style="203" customWidth="1"/>
    <col min="10524" max="10524" width="4.5703125" style="203" customWidth="1"/>
    <col min="10525" max="10525" width="10.5703125" style="203" customWidth="1"/>
    <col min="10526" max="10526" width="9.140625" style="203" customWidth="1"/>
    <col min="10527" max="10527" width="2.5703125" style="203" customWidth="1"/>
    <col min="10528" max="10528" width="8.42578125" style="203" customWidth="1"/>
    <col min="10529" max="10529" width="9" style="203" customWidth="1"/>
    <col min="10530" max="10532" width="4.5703125" style="203" customWidth="1"/>
    <col min="10533" max="10533" width="7.140625" style="203" customWidth="1"/>
    <col min="10534" max="10534" width="8.5703125" style="203" customWidth="1"/>
    <col min="10535" max="10538" width="4.5703125" style="203" customWidth="1"/>
    <col min="10539" max="10540" width="11.5703125" style="203"/>
    <col min="10541" max="10541" width="7.140625" style="203" customWidth="1"/>
    <col min="10542" max="10542" width="7.42578125" style="203" customWidth="1"/>
    <col min="10543" max="10543" width="6.5703125" style="203" customWidth="1"/>
    <col min="10544" max="10544" width="8.140625" style="203" customWidth="1"/>
    <col min="10545" max="10545" width="1.5703125" style="203" customWidth="1"/>
    <col min="10546" max="10546" width="11.5703125" style="203"/>
    <col min="10547" max="10547" width="4.42578125" style="203" customWidth="1"/>
    <col min="10548" max="10548" width="4.85546875" style="203" customWidth="1"/>
    <col min="10549" max="10549" width="3.5703125" style="203" customWidth="1"/>
    <col min="10550" max="10550" width="4.42578125" style="203" customWidth="1"/>
    <col min="10551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1" width="8.5703125" style="203" customWidth="1"/>
    <col min="10762" max="10762" width="6.140625" style="203" customWidth="1"/>
    <col min="10763" max="10764" width="4.5703125" style="203" customWidth="1"/>
    <col min="10765" max="10765" width="3.85546875" style="203" customWidth="1"/>
    <col min="10766" max="10766" width="8" style="203" customWidth="1"/>
    <col min="10767" max="10767" width="8.42578125" style="203" customWidth="1"/>
    <col min="10768" max="10770" width="4.5703125" style="203" customWidth="1"/>
    <col min="10771" max="10771" width="4.85546875" style="203" customWidth="1"/>
    <col min="10772" max="10772" width="9.140625" style="203" customWidth="1"/>
    <col min="10773" max="10773" width="7.85546875" style="203" customWidth="1"/>
    <col min="10774" max="10774" width="8.42578125" style="203" customWidth="1"/>
    <col min="10775" max="10775" width="4.5703125" style="203" customWidth="1"/>
    <col min="10776" max="10776" width="7.85546875" style="203" customWidth="1"/>
    <col min="10777" max="10777" width="4.28515625" style="203" customWidth="1"/>
    <col min="10778" max="10778" width="8.140625" style="203" customWidth="1"/>
    <col min="10779" max="10779" width="7.85546875" style="203" customWidth="1"/>
    <col min="10780" max="10780" width="4.5703125" style="203" customWidth="1"/>
    <col min="10781" max="10781" width="10.5703125" style="203" customWidth="1"/>
    <col min="10782" max="10782" width="9.140625" style="203" customWidth="1"/>
    <col min="10783" max="10783" width="2.5703125" style="203" customWidth="1"/>
    <col min="10784" max="10784" width="8.42578125" style="203" customWidth="1"/>
    <col min="10785" max="10785" width="9" style="203" customWidth="1"/>
    <col min="10786" max="10788" width="4.5703125" style="203" customWidth="1"/>
    <col min="10789" max="10789" width="7.140625" style="203" customWidth="1"/>
    <col min="10790" max="10790" width="8.5703125" style="203" customWidth="1"/>
    <col min="10791" max="10794" width="4.5703125" style="203" customWidth="1"/>
    <col min="10795" max="10796" width="11.5703125" style="203"/>
    <col min="10797" max="10797" width="7.140625" style="203" customWidth="1"/>
    <col min="10798" max="10798" width="7.42578125" style="203" customWidth="1"/>
    <col min="10799" max="10799" width="6.5703125" style="203" customWidth="1"/>
    <col min="10800" max="10800" width="8.140625" style="203" customWidth="1"/>
    <col min="10801" max="10801" width="1.5703125" style="203" customWidth="1"/>
    <col min="10802" max="10802" width="11.5703125" style="203"/>
    <col min="10803" max="10803" width="4.42578125" style="203" customWidth="1"/>
    <col min="10804" max="10804" width="4.85546875" style="203" customWidth="1"/>
    <col min="10805" max="10805" width="3.5703125" style="203" customWidth="1"/>
    <col min="10806" max="10806" width="4.42578125" style="203" customWidth="1"/>
    <col min="10807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7" width="8.5703125" style="203" customWidth="1"/>
    <col min="11018" max="11018" width="6.140625" style="203" customWidth="1"/>
    <col min="11019" max="11020" width="4.5703125" style="203" customWidth="1"/>
    <col min="11021" max="11021" width="3.85546875" style="203" customWidth="1"/>
    <col min="11022" max="11022" width="8" style="203" customWidth="1"/>
    <col min="11023" max="11023" width="8.42578125" style="203" customWidth="1"/>
    <col min="11024" max="11026" width="4.5703125" style="203" customWidth="1"/>
    <col min="11027" max="11027" width="4.85546875" style="203" customWidth="1"/>
    <col min="11028" max="11028" width="9.140625" style="203" customWidth="1"/>
    <col min="11029" max="11029" width="7.85546875" style="203" customWidth="1"/>
    <col min="11030" max="11030" width="8.42578125" style="203" customWidth="1"/>
    <col min="11031" max="11031" width="4.5703125" style="203" customWidth="1"/>
    <col min="11032" max="11032" width="7.85546875" style="203" customWidth="1"/>
    <col min="11033" max="11033" width="4.28515625" style="203" customWidth="1"/>
    <col min="11034" max="11034" width="8.140625" style="203" customWidth="1"/>
    <col min="11035" max="11035" width="7.85546875" style="203" customWidth="1"/>
    <col min="11036" max="11036" width="4.5703125" style="203" customWidth="1"/>
    <col min="11037" max="11037" width="10.5703125" style="203" customWidth="1"/>
    <col min="11038" max="11038" width="9.140625" style="203" customWidth="1"/>
    <col min="11039" max="11039" width="2.5703125" style="203" customWidth="1"/>
    <col min="11040" max="11040" width="8.42578125" style="203" customWidth="1"/>
    <col min="11041" max="11041" width="9" style="203" customWidth="1"/>
    <col min="11042" max="11044" width="4.5703125" style="203" customWidth="1"/>
    <col min="11045" max="11045" width="7.140625" style="203" customWidth="1"/>
    <col min="11046" max="11046" width="8.5703125" style="203" customWidth="1"/>
    <col min="11047" max="11050" width="4.5703125" style="203" customWidth="1"/>
    <col min="11051" max="11052" width="11.5703125" style="203"/>
    <col min="11053" max="11053" width="7.140625" style="203" customWidth="1"/>
    <col min="11054" max="11054" width="7.42578125" style="203" customWidth="1"/>
    <col min="11055" max="11055" width="6.5703125" style="203" customWidth="1"/>
    <col min="11056" max="11056" width="8.140625" style="203" customWidth="1"/>
    <col min="11057" max="11057" width="1.5703125" style="203" customWidth="1"/>
    <col min="11058" max="11058" width="11.5703125" style="203"/>
    <col min="11059" max="11059" width="4.42578125" style="203" customWidth="1"/>
    <col min="11060" max="11060" width="4.85546875" style="203" customWidth="1"/>
    <col min="11061" max="11061" width="3.5703125" style="203" customWidth="1"/>
    <col min="11062" max="11062" width="4.42578125" style="203" customWidth="1"/>
    <col min="11063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3" width="8.5703125" style="203" customWidth="1"/>
    <col min="11274" max="11274" width="6.140625" style="203" customWidth="1"/>
    <col min="11275" max="11276" width="4.5703125" style="203" customWidth="1"/>
    <col min="11277" max="11277" width="3.85546875" style="203" customWidth="1"/>
    <col min="11278" max="11278" width="8" style="203" customWidth="1"/>
    <col min="11279" max="11279" width="8.42578125" style="203" customWidth="1"/>
    <col min="11280" max="11282" width="4.5703125" style="203" customWidth="1"/>
    <col min="11283" max="11283" width="4.85546875" style="203" customWidth="1"/>
    <col min="11284" max="11284" width="9.140625" style="203" customWidth="1"/>
    <col min="11285" max="11285" width="7.85546875" style="203" customWidth="1"/>
    <col min="11286" max="11286" width="8.42578125" style="203" customWidth="1"/>
    <col min="11287" max="11287" width="4.5703125" style="203" customWidth="1"/>
    <col min="11288" max="11288" width="7.85546875" style="203" customWidth="1"/>
    <col min="11289" max="11289" width="4.28515625" style="203" customWidth="1"/>
    <col min="11290" max="11290" width="8.140625" style="203" customWidth="1"/>
    <col min="11291" max="11291" width="7.85546875" style="203" customWidth="1"/>
    <col min="11292" max="11292" width="4.5703125" style="203" customWidth="1"/>
    <col min="11293" max="11293" width="10.5703125" style="203" customWidth="1"/>
    <col min="11294" max="11294" width="9.140625" style="203" customWidth="1"/>
    <col min="11295" max="11295" width="2.5703125" style="203" customWidth="1"/>
    <col min="11296" max="11296" width="8.42578125" style="203" customWidth="1"/>
    <col min="11297" max="11297" width="9" style="203" customWidth="1"/>
    <col min="11298" max="11300" width="4.5703125" style="203" customWidth="1"/>
    <col min="11301" max="11301" width="7.140625" style="203" customWidth="1"/>
    <col min="11302" max="11302" width="8.5703125" style="203" customWidth="1"/>
    <col min="11303" max="11306" width="4.5703125" style="203" customWidth="1"/>
    <col min="11307" max="11308" width="11.5703125" style="203"/>
    <col min="11309" max="11309" width="7.140625" style="203" customWidth="1"/>
    <col min="11310" max="11310" width="7.42578125" style="203" customWidth="1"/>
    <col min="11311" max="11311" width="6.5703125" style="203" customWidth="1"/>
    <col min="11312" max="11312" width="8.140625" style="203" customWidth="1"/>
    <col min="11313" max="11313" width="1.5703125" style="203" customWidth="1"/>
    <col min="11314" max="11314" width="11.5703125" style="203"/>
    <col min="11315" max="11315" width="4.42578125" style="203" customWidth="1"/>
    <col min="11316" max="11316" width="4.85546875" style="203" customWidth="1"/>
    <col min="11317" max="11317" width="3.5703125" style="203" customWidth="1"/>
    <col min="11318" max="11318" width="4.42578125" style="203" customWidth="1"/>
    <col min="11319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9" width="8.5703125" style="203" customWidth="1"/>
    <col min="11530" max="11530" width="6.140625" style="203" customWidth="1"/>
    <col min="11531" max="11532" width="4.5703125" style="203" customWidth="1"/>
    <col min="11533" max="11533" width="3.85546875" style="203" customWidth="1"/>
    <col min="11534" max="11534" width="8" style="203" customWidth="1"/>
    <col min="11535" max="11535" width="8.42578125" style="203" customWidth="1"/>
    <col min="11536" max="11538" width="4.5703125" style="203" customWidth="1"/>
    <col min="11539" max="11539" width="4.85546875" style="203" customWidth="1"/>
    <col min="11540" max="11540" width="9.140625" style="203" customWidth="1"/>
    <col min="11541" max="11541" width="7.85546875" style="203" customWidth="1"/>
    <col min="11542" max="11542" width="8.42578125" style="203" customWidth="1"/>
    <col min="11543" max="11543" width="4.5703125" style="203" customWidth="1"/>
    <col min="11544" max="11544" width="7.85546875" style="203" customWidth="1"/>
    <col min="11545" max="11545" width="4.28515625" style="203" customWidth="1"/>
    <col min="11546" max="11546" width="8.140625" style="203" customWidth="1"/>
    <col min="11547" max="11547" width="7.85546875" style="203" customWidth="1"/>
    <col min="11548" max="11548" width="4.5703125" style="203" customWidth="1"/>
    <col min="11549" max="11549" width="10.5703125" style="203" customWidth="1"/>
    <col min="11550" max="11550" width="9.140625" style="203" customWidth="1"/>
    <col min="11551" max="11551" width="2.5703125" style="203" customWidth="1"/>
    <col min="11552" max="11552" width="8.42578125" style="203" customWidth="1"/>
    <col min="11553" max="11553" width="9" style="203" customWidth="1"/>
    <col min="11554" max="11556" width="4.5703125" style="203" customWidth="1"/>
    <col min="11557" max="11557" width="7.140625" style="203" customWidth="1"/>
    <col min="11558" max="11558" width="8.5703125" style="203" customWidth="1"/>
    <col min="11559" max="11562" width="4.5703125" style="203" customWidth="1"/>
    <col min="11563" max="11564" width="11.5703125" style="203"/>
    <col min="11565" max="11565" width="7.140625" style="203" customWidth="1"/>
    <col min="11566" max="11566" width="7.42578125" style="203" customWidth="1"/>
    <col min="11567" max="11567" width="6.5703125" style="203" customWidth="1"/>
    <col min="11568" max="11568" width="8.140625" style="203" customWidth="1"/>
    <col min="11569" max="11569" width="1.5703125" style="203" customWidth="1"/>
    <col min="11570" max="11570" width="11.5703125" style="203"/>
    <col min="11571" max="11571" width="4.42578125" style="203" customWidth="1"/>
    <col min="11572" max="11572" width="4.85546875" style="203" customWidth="1"/>
    <col min="11573" max="11573" width="3.5703125" style="203" customWidth="1"/>
    <col min="11574" max="11574" width="4.42578125" style="203" customWidth="1"/>
    <col min="11575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5" width="8.5703125" style="203" customWidth="1"/>
    <col min="11786" max="11786" width="6.140625" style="203" customWidth="1"/>
    <col min="11787" max="11788" width="4.5703125" style="203" customWidth="1"/>
    <col min="11789" max="11789" width="3.85546875" style="203" customWidth="1"/>
    <col min="11790" max="11790" width="8" style="203" customWidth="1"/>
    <col min="11791" max="11791" width="8.42578125" style="203" customWidth="1"/>
    <col min="11792" max="11794" width="4.5703125" style="203" customWidth="1"/>
    <col min="11795" max="11795" width="4.85546875" style="203" customWidth="1"/>
    <col min="11796" max="11796" width="9.140625" style="203" customWidth="1"/>
    <col min="11797" max="11797" width="7.85546875" style="203" customWidth="1"/>
    <col min="11798" max="11798" width="8.42578125" style="203" customWidth="1"/>
    <col min="11799" max="11799" width="4.5703125" style="203" customWidth="1"/>
    <col min="11800" max="11800" width="7.85546875" style="203" customWidth="1"/>
    <col min="11801" max="11801" width="4.28515625" style="203" customWidth="1"/>
    <col min="11802" max="11802" width="8.140625" style="203" customWidth="1"/>
    <col min="11803" max="11803" width="7.85546875" style="203" customWidth="1"/>
    <col min="11804" max="11804" width="4.5703125" style="203" customWidth="1"/>
    <col min="11805" max="11805" width="10.5703125" style="203" customWidth="1"/>
    <col min="11806" max="11806" width="9.140625" style="203" customWidth="1"/>
    <col min="11807" max="11807" width="2.5703125" style="203" customWidth="1"/>
    <col min="11808" max="11808" width="8.42578125" style="203" customWidth="1"/>
    <col min="11809" max="11809" width="9" style="203" customWidth="1"/>
    <col min="11810" max="11812" width="4.5703125" style="203" customWidth="1"/>
    <col min="11813" max="11813" width="7.140625" style="203" customWidth="1"/>
    <col min="11814" max="11814" width="8.5703125" style="203" customWidth="1"/>
    <col min="11815" max="11818" width="4.5703125" style="203" customWidth="1"/>
    <col min="11819" max="11820" width="11.5703125" style="203"/>
    <col min="11821" max="11821" width="7.140625" style="203" customWidth="1"/>
    <col min="11822" max="11822" width="7.42578125" style="203" customWidth="1"/>
    <col min="11823" max="11823" width="6.5703125" style="203" customWidth="1"/>
    <col min="11824" max="11824" width="8.140625" style="203" customWidth="1"/>
    <col min="11825" max="11825" width="1.5703125" style="203" customWidth="1"/>
    <col min="11826" max="11826" width="11.5703125" style="203"/>
    <col min="11827" max="11827" width="4.42578125" style="203" customWidth="1"/>
    <col min="11828" max="11828" width="4.85546875" style="203" customWidth="1"/>
    <col min="11829" max="11829" width="3.5703125" style="203" customWidth="1"/>
    <col min="11830" max="11830" width="4.42578125" style="203" customWidth="1"/>
    <col min="11831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1" width="8.5703125" style="203" customWidth="1"/>
    <col min="12042" max="12042" width="6.140625" style="203" customWidth="1"/>
    <col min="12043" max="12044" width="4.5703125" style="203" customWidth="1"/>
    <col min="12045" max="12045" width="3.85546875" style="203" customWidth="1"/>
    <col min="12046" max="12046" width="8" style="203" customWidth="1"/>
    <col min="12047" max="12047" width="8.42578125" style="203" customWidth="1"/>
    <col min="12048" max="12050" width="4.5703125" style="203" customWidth="1"/>
    <col min="12051" max="12051" width="4.85546875" style="203" customWidth="1"/>
    <col min="12052" max="12052" width="9.140625" style="203" customWidth="1"/>
    <col min="12053" max="12053" width="7.85546875" style="203" customWidth="1"/>
    <col min="12054" max="12054" width="8.42578125" style="203" customWidth="1"/>
    <col min="12055" max="12055" width="4.5703125" style="203" customWidth="1"/>
    <col min="12056" max="12056" width="7.85546875" style="203" customWidth="1"/>
    <col min="12057" max="12057" width="4.28515625" style="203" customWidth="1"/>
    <col min="12058" max="12058" width="8.140625" style="203" customWidth="1"/>
    <col min="12059" max="12059" width="7.85546875" style="203" customWidth="1"/>
    <col min="12060" max="12060" width="4.5703125" style="203" customWidth="1"/>
    <col min="12061" max="12061" width="10.5703125" style="203" customWidth="1"/>
    <col min="12062" max="12062" width="9.140625" style="203" customWidth="1"/>
    <col min="12063" max="12063" width="2.5703125" style="203" customWidth="1"/>
    <col min="12064" max="12064" width="8.42578125" style="203" customWidth="1"/>
    <col min="12065" max="12065" width="9" style="203" customWidth="1"/>
    <col min="12066" max="12068" width="4.5703125" style="203" customWidth="1"/>
    <col min="12069" max="12069" width="7.140625" style="203" customWidth="1"/>
    <col min="12070" max="12070" width="8.5703125" style="203" customWidth="1"/>
    <col min="12071" max="12074" width="4.5703125" style="203" customWidth="1"/>
    <col min="12075" max="12076" width="11.5703125" style="203"/>
    <col min="12077" max="12077" width="7.140625" style="203" customWidth="1"/>
    <col min="12078" max="12078" width="7.42578125" style="203" customWidth="1"/>
    <col min="12079" max="12079" width="6.5703125" style="203" customWidth="1"/>
    <col min="12080" max="12080" width="8.140625" style="203" customWidth="1"/>
    <col min="12081" max="12081" width="1.5703125" style="203" customWidth="1"/>
    <col min="12082" max="12082" width="11.5703125" style="203"/>
    <col min="12083" max="12083" width="4.42578125" style="203" customWidth="1"/>
    <col min="12084" max="12084" width="4.85546875" style="203" customWidth="1"/>
    <col min="12085" max="12085" width="3.5703125" style="203" customWidth="1"/>
    <col min="12086" max="12086" width="4.42578125" style="203" customWidth="1"/>
    <col min="12087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7" width="8.5703125" style="203" customWidth="1"/>
    <col min="12298" max="12298" width="6.140625" style="203" customWidth="1"/>
    <col min="12299" max="12300" width="4.5703125" style="203" customWidth="1"/>
    <col min="12301" max="12301" width="3.85546875" style="203" customWidth="1"/>
    <col min="12302" max="12302" width="8" style="203" customWidth="1"/>
    <col min="12303" max="12303" width="8.42578125" style="203" customWidth="1"/>
    <col min="12304" max="12306" width="4.5703125" style="203" customWidth="1"/>
    <col min="12307" max="12307" width="4.85546875" style="203" customWidth="1"/>
    <col min="12308" max="12308" width="9.140625" style="203" customWidth="1"/>
    <col min="12309" max="12309" width="7.85546875" style="203" customWidth="1"/>
    <col min="12310" max="12310" width="8.42578125" style="203" customWidth="1"/>
    <col min="12311" max="12311" width="4.5703125" style="203" customWidth="1"/>
    <col min="12312" max="12312" width="7.85546875" style="203" customWidth="1"/>
    <col min="12313" max="12313" width="4.28515625" style="203" customWidth="1"/>
    <col min="12314" max="12314" width="8.140625" style="203" customWidth="1"/>
    <col min="12315" max="12315" width="7.85546875" style="203" customWidth="1"/>
    <col min="12316" max="12316" width="4.5703125" style="203" customWidth="1"/>
    <col min="12317" max="12317" width="10.5703125" style="203" customWidth="1"/>
    <col min="12318" max="12318" width="9.140625" style="203" customWidth="1"/>
    <col min="12319" max="12319" width="2.5703125" style="203" customWidth="1"/>
    <col min="12320" max="12320" width="8.42578125" style="203" customWidth="1"/>
    <col min="12321" max="12321" width="9" style="203" customWidth="1"/>
    <col min="12322" max="12324" width="4.5703125" style="203" customWidth="1"/>
    <col min="12325" max="12325" width="7.140625" style="203" customWidth="1"/>
    <col min="12326" max="12326" width="8.5703125" style="203" customWidth="1"/>
    <col min="12327" max="12330" width="4.5703125" style="203" customWidth="1"/>
    <col min="12331" max="12332" width="11.5703125" style="203"/>
    <col min="12333" max="12333" width="7.140625" style="203" customWidth="1"/>
    <col min="12334" max="12334" width="7.42578125" style="203" customWidth="1"/>
    <col min="12335" max="12335" width="6.5703125" style="203" customWidth="1"/>
    <col min="12336" max="12336" width="8.140625" style="203" customWidth="1"/>
    <col min="12337" max="12337" width="1.5703125" style="203" customWidth="1"/>
    <col min="12338" max="12338" width="11.5703125" style="203"/>
    <col min="12339" max="12339" width="4.42578125" style="203" customWidth="1"/>
    <col min="12340" max="12340" width="4.85546875" style="203" customWidth="1"/>
    <col min="12341" max="12341" width="3.5703125" style="203" customWidth="1"/>
    <col min="12342" max="12342" width="4.42578125" style="203" customWidth="1"/>
    <col min="12343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3" width="8.5703125" style="203" customWidth="1"/>
    <col min="12554" max="12554" width="6.140625" style="203" customWidth="1"/>
    <col min="12555" max="12556" width="4.5703125" style="203" customWidth="1"/>
    <col min="12557" max="12557" width="3.85546875" style="203" customWidth="1"/>
    <col min="12558" max="12558" width="8" style="203" customWidth="1"/>
    <col min="12559" max="12559" width="8.42578125" style="203" customWidth="1"/>
    <col min="12560" max="12562" width="4.5703125" style="203" customWidth="1"/>
    <col min="12563" max="12563" width="4.85546875" style="203" customWidth="1"/>
    <col min="12564" max="12564" width="9.140625" style="203" customWidth="1"/>
    <col min="12565" max="12565" width="7.85546875" style="203" customWidth="1"/>
    <col min="12566" max="12566" width="8.42578125" style="203" customWidth="1"/>
    <col min="12567" max="12567" width="4.5703125" style="203" customWidth="1"/>
    <col min="12568" max="12568" width="7.85546875" style="203" customWidth="1"/>
    <col min="12569" max="12569" width="4.28515625" style="203" customWidth="1"/>
    <col min="12570" max="12570" width="8.140625" style="203" customWidth="1"/>
    <col min="12571" max="12571" width="7.85546875" style="203" customWidth="1"/>
    <col min="12572" max="12572" width="4.5703125" style="203" customWidth="1"/>
    <col min="12573" max="12573" width="10.5703125" style="203" customWidth="1"/>
    <col min="12574" max="12574" width="9.140625" style="203" customWidth="1"/>
    <col min="12575" max="12575" width="2.5703125" style="203" customWidth="1"/>
    <col min="12576" max="12576" width="8.42578125" style="203" customWidth="1"/>
    <col min="12577" max="12577" width="9" style="203" customWidth="1"/>
    <col min="12578" max="12580" width="4.5703125" style="203" customWidth="1"/>
    <col min="12581" max="12581" width="7.140625" style="203" customWidth="1"/>
    <col min="12582" max="12582" width="8.5703125" style="203" customWidth="1"/>
    <col min="12583" max="12586" width="4.5703125" style="203" customWidth="1"/>
    <col min="12587" max="12588" width="11.5703125" style="203"/>
    <col min="12589" max="12589" width="7.140625" style="203" customWidth="1"/>
    <col min="12590" max="12590" width="7.42578125" style="203" customWidth="1"/>
    <col min="12591" max="12591" width="6.5703125" style="203" customWidth="1"/>
    <col min="12592" max="12592" width="8.140625" style="203" customWidth="1"/>
    <col min="12593" max="12593" width="1.5703125" style="203" customWidth="1"/>
    <col min="12594" max="12594" width="11.5703125" style="203"/>
    <col min="12595" max="12595" width="4.42578125" style="203" customWidth="1"/>
    <col min="12596" max="12596" width="4.85546875" style="203" customWidth="1"/>
    <col min="12597" max="12597" width="3.5703125" style="203" customWidth="1"/>
    <col min="12598" max="12598" width="4.42578125" style="203" customWidth="1"/>
    <col min="12599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9" width="8.5703125" style="203" customWidth="1"/>
    <col min="12810" max="12810" width="6.140625" style="203" customWidth="1"/>
    <col min="12811" max="12812" width="4.5703125" style="203" customWidth="1"/>
    <col min="12813" max="12813" width="3.85546875" style="203" customWidth="1"/>
    <col min="12814" max="12814" width="8" style="203" customWidth="1"/>
    <col min="12815" max="12815" width="8.42578125" style="203" customWidth="1"/>
    <col min="12816" max="12818" width="4.5703125" style="203" customWidth="1"/>
    <col min="12819" max="12819" width="4.85546875" style="203" customWidth="1"/>
    <col min="12820" max="12820" width="9.140625" style="203" customWidth="1"/>
    <col min="12821" max="12821" width="7.85546875" style="203" customWidth="1"/>
    <col min="12822" max="12822" width="8.42578125" style="203" customWidth="1"/>
    <col min="12823" max="12823" width="4.5703125" style="203" customWidth="1"/>
    <col min="12824" max="12824" width="7.85546875" style="203" customWidth="1"/>
    <col min="12825" max="12825" width="4.28515625" style="203" customWidth="1"/>
    <col min="12826" max="12826" width="8.140625" style="203" customWidth="1"/>
    <col min="12827" max="12827" width="7.85546875" style="203" customWidth="1"/>
    <col min="12828" max="12828" width="4.5703125" style="203" customWidth="1"/>
    <col min="12829" max="12829" width="10.5703125" style="203" customWidth="1"/>
    <col min="12830" max="12830" width="9.140625" style="203" customWidth="1"/>
    <col min="12831" max="12831" width="2.5703125" style="203" customWidth="1"/>
    <col min="12832" max="12832" width="8.42578125" style="203" customWidth="1"/>
    <col min="12833" max="12833" width="9" style="203" customWidth="1"/>
    <col min="12834" max="12836" width="4.5703125" style="203" customWidth="1"/>
    <col min="12837" max="12837" width="7.140625" style="203" customWidth="1"/>
    <col min="12838" max="12838" width="8.5703125" style="203" customWidth="1"/>
    <col min="12839" max="12842" width="4.5703125" style="203" customWidth="1"/>
    <col min="12843" max="12844" width="11.5703125" style="203"/>
    <col min="12845" max="12845" width="7.140625" style="203" customWidth="1"/>
    <col min="12846" max="12846" width="7.42578125" style="203" customWidth="1"/>
    <col min="12847" max="12847" width="6.5703125" style="203" customWidth="1"/>
    <col min="12848" max="12848" width="8.140625" style="203" customWidth="1"/>
    <col min="12849" max="12849" width="1.5703125" style="203" customWidth="1"/>
    <col min="12850" max="12850" width="11.5703125" style="203"/>
    <col min="12851" max="12851" width="4.42578125" style="203" customWidth="1"/>
    <col min="12852" max="12852" width="4.85546875" style="203" customWidth="1"/>
    <col min="12853" max="12853" width="3.5703125" style="203" customWidth="1"/>
    <col min="12854" max="12854" width="4.42578125" style="203" customWidth="1"/>
    <col min="12855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5" width="8.5703125" style="203" customWidth="1"/>
    <col min="13066" max="13066" width="6.140625" style="203" customWidth="1"/>
    <col min="13067" max="13068" width="4.5703125" style="203" customWidth="1"/>
    <col min="13069" max="13069" width="3.85546875" style="203" customWidth="1"/>
    <col min="13070" max="13070" width="8" style="203" customWidth="1"/>
    <col min="13071" max="13071" width="8.42578125" style="203" customWidth="1"/>
    <col min="13072" max="13074" width="4.5703125" style="203" customWidth="1"/>
    <col min="13075" max="13075" width="4.85546875" style="203" customWidth="1"/>
    <col min="13076" max="13076" width="9.140625" style="203" customWidth="1"/>
    <col min="13077" max="13077" width="7.85546875" style="203" customWidth="1"/>
    <col min="13078" max="13078" width="8.42578125" style="203" customWidth="1"/>
    <col min="13079" max="13079" width="4.5703125" style="203" customWidth="1"/>
    <col min="13080" max="13080" width="7.85546875" style="203" customWidth="1"/>
    <col min="13081" max="13081" width="4.28515625" style="203" customWidth="1"/>
    <col min="13082" max="13082" width="8.140625" style="203" customWidth="1"/>
    <col min="13083" max="13083" width="7.85546875" style="203" customWidth="1"/>
    <col min="13084" max="13084" width="4.5703125" style="203" customWidth="1"/>
    <col min="13085" max="13085" width="10.5703125" style="203" customWidth="1"/>
    <col min="13086" max="13086" width="9.140625" style="203" customWidth="1"/>
    <col min="13087" max="13087" width="2.5703125" style="203" customWidth="1"/>
    <col min="13088" max="13088" width="8.42578125" style="203" customWidth="1"/>
    <col min="13089" max="13089" width="9" style="203" customWidth="1"/>
    <col min="13090" max="13092" width="4.5703125" style="203" customWidth="1"/>
    <col min="13093" max="13093" width="7.140625" style="203" customWidth="1"/>
    <col min="13094" max="13094" width="8.5703125" style="203" customWidth="1"/>
    <col min="13095" max="13098" width="4.5703125" style="203" customWidth="1"/>
    <col min="13099" max="13100" width="11.5703125" style="203"/>
    <col min="13101" max="13101" width="7.140625" style="203" customWidth="1"/>
    <col min="13102" max="13102" width="7.42578125" style="203" customWidth="1"/>
    <col min="13103" max="13103" width="6.5703125" style="203" customWidth="1"/>
    <col min="13104" max="13104" width="8.140625" style="203" customWidth="1"/>
    <col min="13105" max="13105" width="1.5703125" style="203" customWidth="1"/>
    <col min="13106" max="13106" width="11.5703125" style="203"/>
    <col min="13107" max="13107" width="4.42578125" style="203" customWidth="1"/>
    <col min="13108" max="13108" width="4.85546875" style="203" customWidth="1"/>
    <col min="13109" max="13109" width="3.5703125" style="203" customWidth="1"/>
    <col min="13110" max="13110" width="4.42578125" style="203" customWidth="1"/>
    <col min="13111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1" width="8.5703125" style="203" customWidth="1"/>
    <col min="13322" max="13322" width="6.140625" style="203" customWidth="1"/>
    <col min="13323" max="13324" width="4.5703125" style="203" customWidth="1"/>
    <col min="13325" max="13325" width="3.85546875" style="203" customWidth="1"/>
    <col min="13326" max="13326" width="8" style="203" customWidth="1"/>
    <col min="13327" max="13327" width="8.42578125" style="203" customWidth="1"/>
    <col min="13328" max="13330" width="4.5703125" style="203" customWidth="1"/>
    <col min="13331" max="13331" width="4.85546875" style="203" customWidth="1"/>
    <col min="13332" max="13332" width="9.140625" style="203" customWidth="1"/>
    <col min="13333" max="13333" width="7.85546875" style="203" customWidth="1"/>
    <col min="13334" max="13334" width="8.42578125" style="203" customWidth="1"/>
    <col min="13335" max="13335" width="4.5703125" style="203" customWidth="1"/>
    <col min="13336" max="13336" width="7.85546875" style="203" customWidth="1"/>
    <col min="13337" max="13337" width="4.28515625" style="203" customWidth="1"/>
    <col min="13338" max="13338" width="8.140625" style="203" customWidth="1"/>
    <col min="13339" max="13339" width="7.85546875" style="203" customWidth="1"/>
    <col min="13340" max="13340" width="4.5703125" style="203" customWidth="1"/>
    <col min="13341" max="13341" width="10.5703125" style="203" customWidth="1"/>
    <col min="13342" max="13342" width="9.140625" style="203" customWidth="1"/>
    <col min="13343" max="13343" width="2.5703125" style="203" customWidth="1"/>
    <col min="13344" max="13344" width="8.42578125" style="203" customWidth="1"/>
    <col min="13345" max="13345" width="9" style="203" customWidth="1"/>
    <col min="13346" max="13348" width="4.5703125" style="203" customWidth="1"/>
    <col min="13349" max="13349" width="7.140625" style="203" customWidth="1"/>
    <col min="13350" max="13350" width="8.5703125" style="203" customWidth="1"/>
    <col min="13351" max="13354" width="4.5703125" style="203" customWidth="1"/>
    <col min="13355" max="13356" width="11.5703125" style="203"/>
    <col min="13357" max="13357" width="7.140625" style="203" customWidth="1"/>
    <col min="13358" max="13358" width="7.42578125" style="203" customWidth="1"/>
    <col min="13359" max="13359" width="6.5703125" style="203" customWidth="1"/>
    <col min="13360" max="13360" width="8.140625" style="203" customWidth="1"/>
    <col min="13361" max="13361" width="1.5703125" style="203" customWidth="1"/>
    <col min="13362" max="13362" width="11.5703125" style="203"/>
    <col min="13363" max="13363" width="4.42578125" style="203" customWidth="1"/>
    <col min="13364" max="13364" width="4.85546875" style="203" customWidth="1"/>
    <col min="13365" max="13365" width="3.5703125" style="203" customWidth="1"/>
    <col min="13366" max="13366" width="4.42578125" style="203" customWidth="1"/>
    <col min="13367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7" width="8.5703125" style="203" customWidth="1"/>
    <col min="13578" max="13578" width="6.140625" style="203" customWidth="1"/>
    <col min="13579" max="13580" width="4.5703125" style="203" customWidth="1"/>
    <col min="13581" max="13581" width="3.85546875" style="203" customWidth="1"/>
    <col min="13582" max="13582" width="8" style="203" customWidth="1"/>
    <col min="13583" max="13583" width="8.42578125" style="203" customWidth="1"/>
    <col min="13584" max="13586" width="4.5703125" style="203" customWidth="1"/>
    <col min="13587" max="13587" width="4.85546875" style="203" customWidth="1"/>
    <col min="13588" max="13588" width="9.140625" style="203" customWidth="1"/>
    <col min="13589" max="13589" width="7.85546875" style="203" customWidth="1"/>
    <col min="13590" max="13590" width="8.42578125" style="203" customWidth="1"/>
    <col min="13591" max="13591" width="4.5703125" style="203" customWidth="1"/>
    <col min="13592" max="13592" width="7.85546875" style="203" customWidth="1"/>
    <col min="13593" max="13593" width="4.28515625" style="203" customWidth="1"/>
    <col min="13594" max="13594" width="8.140625" style="203" customWidth="1"/>
    <col min="13595" max="13595" width="7.85546875" style="203" customWidth="1"/>
    <col min="13596" max="13596" width="4.5703125" style="203" customWidth="1"/>
    <col min="13597" max="13597" width="10.5703125" style="203" customWidth="1"/>
    <col min="13598" max="13598" width="9.140625" style="203" customWidth="1"/>
    <col min="13599" max="13599" width="2.5703125" style="203" customWidth="1"/>
    <col min="13600" max="13600" width="8.42578125" style="203" customWidth="1"/>
    <col min="13601" max="13601" width="9" style="203" customWidth="1"/>
    <col min="13602" max="13604" width="4.5703125" style="203" customWidth="1"/>
    <col min="13605" max="13605" width="7.140625" style="203" customWidth="1"/>
    <col min="13606" max="13606" width="8.5703125" style="203" customWidth="1"/>
    <col min="13607" max="13610" width="4.5703125" style="203" customWidth="1"/>
    <col min="13611" max="13612" width="11.5703125" style="203"/>
    <col min="13613" max="13613" width="7.140625" style="203" customWidth="1"/>
    <col min="13614" max="13614" width="7.42578125" style="203" customWidth="1"/>
    <col min="13615" max="13615" width="6.5703125" style="203" customWidth="1"/>
    <col min="13616" max="13616" width="8.140625" style="203" customWidth="1"/>
    <col min="13617" max="13617" width="1.5703125" style="203" customWidth="1"/>
    <col min="13618" max="13618" width="11.5703125" style="203"/>
    <col min="13619" max="13619" width="4.42578125" style="203" customWidth="1"/>
    <col min="13620" max="13620" width="4.85546875" style="203" customWidth="1"/>
    <col min="13621" max="13621" width="3.5703125" style="203" customWidth="1"/>
    <col min="13622" max="13622" width="4.42578125" style="203" customWidth="1"/>
    <col min="13623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3" width="8.5703125" style="203" customWidth="1"/>
    <col min="13834" max="13834" width="6.140625" style="203" customWidth="1"/>
    <col min="13835" max="13836" width="4.5703125" style="203" customWidth="1"/>
    <col min="13837" max="13837" width="3.85546875" style="203" customWidth="1"/>
    <col min="13838" max="13838" width="8" style="203" customWidth="1"/>
    <col min="13839" max="13839" width="8.42578125" style="203" customWidth="1"/>
    <col min="13840" max="13842" width="4.5703125" style="203" customWidth="1"/>
    <col min="13843" max="13843" width="4.85546875" style="203" customWidth="1"/>
    <col min="13844" max="13844" width="9.140625" style="203" customWidth="1"/>
    <col min="13845" max="13845" width="7.85546875" style="203" customWidth="1"/>
    <col min="13846" max="13846" width="8.42578125" style="203" customWidth="1"/>
    <col min="13847" max="13847" width="4.5703125" style="203" customWidth="1"/>
    <col min="13848" max="13848" width="7.85546875" style="203" customWidth="1"/>
    <col min="13849" max="13849" width="4.28515625" style="203" customWidth="1"/>
    <col min="13850" max="13850" width="8.140625" style="203" customWidth="1"/>
    <col min="13851" max="13851" width="7.85546875" style="203" customWidth="1"/>
    <col min="13852" max="13852" width="4.5703125" style="203" customWidth="1"/>
    <col min="13853" max="13853" width="10.5703125" style="203" customWidth="1"/>
    <col min="13854" max="13854" width="9.140625" style="203" customWidth="1"/>
    <col min="13855" max="13855" width="2.5703125" style="203" customWidth="1"/>
    <col min="13856" max="13856" width="8.42578125" style="203" customWidth="1"/>
    <col min="13857" max="13857" width="9" style="203" customWidth="1"/>
    <col min="13858" max="13860" width="4.5703125" style="203" customWidth="1"/>
    <col min="13861" max="13861" width="7.140625" style="203" customWidth="1"/>
    <col min="13862" max="13862" width="8.5703125" style="203" customWidth="1"/>
    <col min="13863" max="13866" width="4.5703125" style="203" customWidth="1"/>
    <col min="13867" max="13868" width="11.5703125" style="203"/>
    <col min="13869" max="13869" width="7.140625" style="203" customWidth="1"/>
    <col min="13870" max="13870" width="7.42578125" style="203" customWidth="1"/>
    <col min="13871" max="13871" width="6.5703125" style="203" customWidth="1"/>
    <col min="13872" max="13872" width="8.140625" style="203" customWidth="1"/>
    <col min="13873" max="13873" width="1.5703125" style="203" customWidth="1"/>
    <col min="13874" max="13874" width="11.5703125" style="203"/>
    <col min="13875" max="13875" width="4.42578125" style="203" customWidth="1"/>
    <col min="13876" max="13876" width="4.85546875" style="203" customWidth="1"/>
    <col min="13877" max="13877" width="3.5703125" style="203" customWidth="1"/>
    <col min="13878" max="13878" width="4.42578125" style="203" customWidth="1"/>
    <col min="13879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9" width="8.5703125" style="203" customWidth="1"/>
    <col min="14090" max="14090" width="6.140625" style="203" customWidth="1"/>
    <col min="14091" max="14092" width="4.5703125" style="203" customWidth="1"/>
    <col min="14093" max="14093" width="3.85546875" style="203" customWidth="1"/>
    <col min="14094" max="14094" width="8" style="203" customWidth="1"/>
    <col min="14095" max="14095" width="8.42578125" style="203" customWidth="1"/>
    <col min="14096" max="14098" width="4.5703125" style="203" customWidth="1"/>
    <col min="14099" max="14099" width="4.85546875" style="203" customWidth="1"/>
    <col min="14100" max="14100" width="9.140625" style="203" customWidth="1"/>
    <col min="14101" max="14101" width="7.85546875" style="203" customWidth="1"/>
    <col min="14102" max="14102" width="8.42578125" style="203" customWidth="1"/>
    <col min="14103" max="14103" width="4.5703125" style="203" customWidth="1"/>
    <col min="14104" max="14104" width="7.85546875" style="203" customWidth="1"/>
    <col min="14105" max="14105" width="4.28515625" style="203" customWidth="1"/>
    <col min="14106" max="14106" width="8.140625" style="203" customWidth="1"/>
    <col min="14107" max="14107" width="7.85546875" style="203" customWidth="1"/>
    <col min="14108" max="14108" width="4.5703125" style="203" customWidth="1"/>
    <col min="14109" max="14109" width="10.5703125" style="203" customWidth="1"/>
    <col min="14110" max="14110" width="9.140625" style="203" customWidth="1"/>
    <col min="14111" max="14111" width="2.5703125" style="203" customWidth="1"/>
    <col min="14112" max="14112" width="8.42578125" style="203" customWidth="1"/>
    <col min="14113" max="14113" width="9" style="203" customWidth="1"/>
    <col min="14114" max="14116" width="4.5703125" style="203" customWidth="1"/>
    <col min="14117" max="14117" width="7.140625" style="203" customWidth="1"/>
    <col min="14118" max="14118" width="8.5703125" style="203" customWidth="1"/>
    <col min="14119" max="14122" width="4.5703125" style="203" customWidth="1"/>
    <col min="14123" max="14124" width="11.5703125" style="203"/>
    <col min="14125" max="14125" width="7.140625" style="203" customWidth="1"/>
    <col min="14126" max="14126" width="7.42578125" style="203" customWidth="1"/>
    <col min="14127" max="14127" width="6.5703125" style="203" customWidth="1"/>
    <col min="14128" max="14128" width="8.140625" style="203" customWidth="1"/>
    <col min="14129" max="14129" width="1.5703125" style="203" customWidth="1"/>
    <col min="14130" max="14130" width="11.5703125" style="203"/>
    <col min="14131" max="14131" width="4.42578125" style="203" customWidth="1"/>
    <col min="14132" max="14132" width="4.85546875" style="203" customWidth="1"/>
    <col min="14133" max="14133" width="3.5703125" style="203" customWidth="1"/>
    <col min="14134" max="14134" width="4.42578125" style="203" customWidth="1"/>
    <col min="14135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5" width="8.5703125" style="203" customWidth="1"/>
    <col min="14346" max="14346" width="6.140625" style="203" customWidth="1"/>
    <col min="14347" max="14348" width="4.5703125" style="203" customWidth="1"/>
    <col min="14349" max="14349" width="3.85546875" style="203" customWidth="1"/>
    <col min="14350" max="14350" width="8" style="203" customWidth="1"/>
    <col min="14351" max="14351" width="8.42578125" style="203" customWidth="1"/>
    <col min="14352" max="14354" width="4.5703125" style="203" customWidth="1"/>
    <col min="14355" max="14355" width="4.85546875" style="203" customWidth="1"/>
    <col min="14356" max="14356" width="9.140625" style="203" customWidth="1"/>
    <col min="14357" max="14357" width="7.85546875" style="203" customWidth="1"/>
    <col min="14358" max="14358" width="8.42578125" style="203" customWidth="1"/>
    <col min="14359" max="14359" width="4.5703125" style="203" customWidth="1"/>
    <col min="14360" max="14360" width="7.85546875" style="203" customWidth="1"/>
    <col min="14361" max="14361" width="4.28515625" style="203" customWidth="1"/>
    <col min="14362" max="14362" width="8.140625" style="203" customWidth="1"/>
    <col min="14363" max="14363" width="7.85546875" style="203" customWidth="1"/>
    <col min="14364" max="14364" width="4.5703125" style="203" customWidth="1"/>
    <col min="14365" max="14365" width="10.5703125" style="203" customWidth="1"/>
    <col min="14366" max="14366" width="9.140625" style="203" customWidth="1"/>
    <col min="14367" max="14367" width="2.5703125" style="203" customWidth="1"/>
    <col min="14368" max="14368" width="8.42578125" style="203" customWidth="1"/>
    <col min="14369" max="14369" width="9" style="203" customWidth="1"/>
    <col min="14370" max="14372" width="4.5703125" style="203" customWidth="1"/>
    <col min="14373" max="14373" width="7.140625" style="203" customWidth="1"/>
    <col min="14374" max="14374" width="8.5703125" style="203" customWidth="1"/>
    <col min="14375" max="14378" width="4.5703125" style="203" customWidth="1"/>
    <col min="14379" max="14380" width="11.5703125" style="203"/>
    <col min="14381" max="14381" width="7.140625" style="203" customWidth="1"/>
    <col min="14382" max="14382" width="7.42578125" style="203" customWidth="1"/>
    <col min="14383" max="14383" width="6.5703125" style="203" customWidth="1"/>
    <col min="14384" max="14384" width="8.140625" style="203" customWidth="1"/>
    <col min="14385" max="14385" width="1.5703125" style="203" customWidth="1"/>
    <col min="14386" max="14386" width="11.5703125" style="203"/>
    <col min="14387" max="14387" width="4.42578125" style="203" customWidth="1"/>
    <col min="14388" max="14388" width="4.85546875" style="203" customWidth="1"/>
    <col min="14389" max="14389" width="3.5703125" style="203" customWidth="1"/>
    <col min="14390" max="14390" width="4.42578125" style="203" customWidth="1"/>
    <col min="14391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1" width="8.5703125" style="203" customWidth="1"/>
    <col min="14602" max="14602" width="6.140625" style="203" customWidth="1"/>
    <col min="14603" max="14604" width="4.5703125" style="203" customWidth="1"/>
    <col min="14605" max="14605" width="3.85546875" style="203" customWidth="1"/>
    <col min="14606" max="14606" width="8" style="203" customWidth="1"/>
    <col min="14607" max="14607" width="8.42578125" style="203" customWidth="1"/>
    <col min="14608" max="14610" width="4.5703125" style="203" customWidth="1"/>
    <col min="14611" max="14611" width="4.85546875" style="203" customWidth="1"/>
    <col min="14612" max="14612" width="9.140625" style="203" customWidth="1"/>
    <col min="14613" max="14613" width="7.85546875" style="203" customWidth="1"/>
    <col min="14614" max="14614" width="8.42578125" style="203" customWidth="1"/>
    <col min="14615" max="14615" width="4.5703125" style="203" customWidth="1"/>
    <col min="14616" max="14616" width="7.85546875" style="203" customWidth="1"/>
    <col min="14617" max="14617" width="4.28515625" style="203" customWidth="1"/>
    <col min="14618" max="14618" width="8.140625" style="203" customWidth="1"/>
    <col min="14619" max="14619" width="7.85546875" style="203" customWidth="1"/>
    <col min="14620" max="14620" width="4.5703125" style="203" customWidth="1"/>
    <col min="14621" max="14621" width="10.5703125" style="203" customWidth="1"/>
    <col min="14622" max="14622" width="9.140625" style="203" customWidth="1"/>
    <col min="14623" max="14623" width="2.5703125" style="203" customWidth="1"/>
    <col min="14624" max="14624" width="8.42578125" style="203" customWidth="1"/>
    <col min="14625" max="14625" width="9" style="203" customWidth="1"/>
    <col min="14626" max="14628" width="4.5703125" style="203" customWidth="1"/>
    <col min="14629" max="14629" width="7.140625" style="203" customWidth="1"/>
    <col min="14630" max="14630" width="8.5703125" style="203" customWidth="1"/>
    <col min="14631" max="14634" width="4.5703125" style="203" customWidth="1"/>
    <col min="14635" max="14636" width="11.5703125" style="203"/>
    <col min="14637" max="14637" width="7.140625" style="203" customWidth="1"/>
    <col min="14638" max="14638" width="7.42578125" style="203" customWidth="1"/>
    <col min="14639" max="14639" width="6.5703125" style="203" customWidth="1"/>
    <col min="14640" max="14640" width="8.140625" style="203" customWidth="1"/>
    <col min="14641" max="14641" width="1.5703125" style="203" customWidth="1"/>
    <col min="14642" max="14642" width="11.5703125" style="203"/>
    <col min="14643" max="14643" width="4.42578125" style="203" customWidth="1"/>
    <col min="14644" max="14644" width="4.85546875" style="203" customWidth="1"/>
    <col min="14645" max="14645" width="3.5703125" style="203" customWidth="1"/>
    <col min="14646" max="14646" width="4.42578125" style="203" customWidth="1"/>
    <col min="14647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7" width="8.5703125" style="203" customWidth="1"/>
    <col min="14858" max="14858" width="6.140625" style="203" customWidth="1"/>
    <col min="14859" max="14860" width="4.5703125" style="203" customWidth="1"/>
    <col min="14861" max="14861" width="3.85546875" style="203" customWidth="1"/>
    <col min="14862" max="14862" width="8" style="203" customWidth="1"/>
    <col min="14863" max="14863" width="8.42578125" style="203" customWidth="1"/>
    <col min="14864" max="14866" width="4.5703125" style="203" customWidth="1"/>
    <col min="14867" max="14867" width="4.85546875" style="203" customWidth="1"/>
    <col min="14868" max="14868" width="9.140625" style="203" customWidth="1"/>
    <col min="14869" max="14869" width="7.85546875" style="203" customWidth="1"/>
    <col min="14870" max="14870" width="8.42578125" style="203" customWidth="1"/>
    <col min="14871" max="14871" width="4.5703125" style="203" customWidth="1"/>
    <col min="14872" max="14872" width="7.85546875" style="203" customWidth="1"/>
    <col min="14873" max="14873" width="4.28515625" style="203" customWidth="1"/>
    <col min="14874" max="14874" width="8.140625" style="203" customWidth="1"/>
    <col min="14875" max="14875" width="7.85546875" style="203" customWidth="1"/>
    <col min="14876" max="14876" width="4.5703125" style="203" customWidth="1"/>
    <col min="14877" max="14877" width="10.5703125" style="203" customWidth="1"/>
    <col min="14878" max="14878" width="9.140625" style="203" customWidth="1"/>
    <col min="14879" max="14879" width="2.5703125" style="203" customWidth="1"/>
    <col min="14880" max="14880" width="8.42578125" style="203" customWidth="1"/>
    <col min="14881" max="14881" width="9" style="203" customWidth="1"/>
    <col min="14882" max="14884" width="4.5703125" style="203" customWidth="1"/>
    <col min="14885" max="14885" width="7.140625" style="203" customWidth="1"/>
    <col min="14886" max="14886" width="8.5703125" style="203" customWidth="1"/>
    <col min="14887" max="14890" width="4.5703125" style="203" customWidth="1"/>
    <col min="14891" max="14892" width="11.5703125" style="203"/>
    <col min="14893" max="14893" width="7.140625" style="203" customWidth="1"/>
    <col min="14894" max="14894" width="7.42578125" style="203" customWidth="1"/>
    <col min="14895" max="14895" width="6.5703125" style="203" customWidth="1"/>
    <col min="14896" max="14896" width="8.140625" style="203" customWidth="1"/>
    <col min="14897" max="14897" width="1.5703125" style="203" customWidth="1"/>
    <col min="14898" max="14898" width="11.5703125" style="203"/>
    <col min="14899" max="14899" width="4.42578125" style="203" customWidth="1"/>
    <col min="14900" max="14900" width="4.85546875" style="203" customWidth="1"/>
    <col min="14901" max="14901" width="3.5703125" style="203" customWidth="1"/>
    <col min="14902" max="14902" width="4.42578125" style="203" customWidth="1"/>
    <col min="14903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3" width="8.5703125" style="203" customWidth="1"/>
    <col min="15114" max="15114" width="6.140625" style="203" customWidth="1"/>
    <col min="15115" max="15116" width="4.5703125" style="203" customWidth="1"/>
    <col min="15117" max="15117" width="3.85546875" style="203" customWidth="1"/>
    <col min="15118" max="15118" width="8" style="203" customWidth="1"/>
    <col min="15119" max="15119" width="8.42578125" style="203" customWidth="1"/>
    <col min="15120" max="15122" width="4.5703125" style="203" customWidth="1"/>
    <col min="15123" max="15123" width="4.85546875" style="203" customWidth="1"/>
    <col min="15124" max="15124" width="9.140625" style="203" customWidth="1"/>
    <col min="15125" max="15125" width="7.85546875" style="203" customWidth="1"/>
    <col min="15126" max="15126" width="8.42578125" style="203" customWidth="1"/>
    <col min="15127" max="15127" width="4.5703125" style="203" customWidth="1"/>
    <col min="15128" max="15128" width="7.85546875" style="203" customWidth="1"/>
    <col min="15129" max="15129" width="4.28515625" style="203" customWidth="1"/>
    <col min="15130" max="15130" width="8.140625" style="203" customWidth="1"/>
    <col min="15131" max="15131" width="7.85546875" style="203" customWidth="1"/>
    <col min="15132" max="15132" width="4.5703125" style="203" customWidth="1"/>
    <col min="15133" max="15133" width="10.5703125" style="203" customWidth="1"/>
    <col min="15134" max="15134" width="9.140625" style="203" customWidth="1"/>
    <col min="15135" max="15135" width="2.5703125" style="203" customWidth="1"/>
    <col min="15136" max="15136" width="8.42578125" style="203" customWidth="1"/>
    <col min="15137" max="15137" width="9" style="203" customWidth="1"/>
    <col min="15138" max="15140" width="4.5703125" style="203" customWidth="1"/>
    <col min="15141" max="15141" width="7.140625" style="203" customWidth="1"/>
    <col min="15142" max="15142" width="8.5703125" style="203" customWidth="1"/>
    <col min="15143" max="15146" width="4.5703125" style="203" customWidth="1"/>
    <col min="15147" max="15148" width="11.5703125" style="203"/>
    <col min="15149" max="15149" width="7.140625" style="203" customWidth="1"/>
    <col min="15150" max="15150" width="7.42578125" style="203" customWidth="1"/>
    <col min="15151" max="15151" width="6.5703125" style="203" customWidth="1"/>
    <col min="15152" max="15152" width="8.140625" style="203" customWidth="1"/>
    <col min="15153" max="15153" width="1.5703125" style="203" customWidth="1"/>
    <col min="15154" max="15154" width="11.5703125" style="203"/>
    <col min="15155" max="15155" width="4.42578125" style="203" customWidth="1"/>
    <col min="15156" max="15156" width="4.85546875" style="203" customWidth="1"/>
    <col min="15157" max="15157" width="3.5703125" style="203" customWidth="1"/>
    <col min="15158" max="15158" width="4.42578125" style="203" customWidth="1"/>
    <col min="15159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9" width="8.5703125" style="203" customWidth="1"/>
    <col min="15370" max="15370" width="6.140625" style="203" customWidth="1"/>
    <col min="15371" max="15372" width="4.5703125" style="203" customWidth="1"/>
    <col min="15373" max="15373" width="3.85546875" style="203" customWidth="1"/>
    <col min="15374" max="15374" width="8" style="203" customWidth="1"/>
    <col min="15375" max="15375" width="8.42578125" style="203" customWidth="1"/>
    <col min="15376" max="15378" width="4.5703125" style="203" customWidth="1"/>
    <col min="15379" max="15379" width="4.85546875" style="203" customWidth="1"/>
    <col min="15380" max="15380" width="9.140625" style="203" customWidth="1"/>
    <col min="15381" max="15381" width="7.85546875" style="203" customWidth="1"/>
    <col min="15382" max="15382" width="8.42578125" style="203" customWidth="1"/>
    <col min="15383" max="15383" width="4.5703125" style="203" customWidth="1"/>
    <col min="15384" max="15384" width="7.85546875" style="203" customWidth="1"/>
    <col min="15385" max="15385" width="4.28515625" style="203" customWidth="1"/>
    <col min="15386" max="15386" width="8.140625" style="203" customWidth="1"/>
    <col min="15387" max="15387" width="7.85546875" style="203" customWidth="1"/>
    <col min="15388" max="15388" width="4.5703125" style="203" customWidth="1"/>
    <col min="15389" max="15389" width="10.5703125" style="203" customWidth="1"/>
    <col min="15390" max="15390" width="9.140625" style="203" customWidth="1"/>
    <col min="15391" max="15391" width="2.5703125" style="203" customWidth="1"/>
    <col min="15392" max="15392" width="8.42578125" style="203" customWidth="1"/>
    <col min="15393" max="15393" width="9" style="203" customWidth="1"/>
    <col min="15394" max="15396" width="4.5703125" style="203" customWidth="1"/>
    <col min="15397" max="15397" width="7.140625" style="203" customWidth="1"/>
    <col min="15398" max="15398" width="8.5703125" style="203" customWidth="1"/>
    <col min="15399" max="15402" width="4.5703125" style="203" customWidth="1"/>
    <col min="15403" max="15404" width="11.5703125" style="203"/>
    <col min="15405" max="15405" width="7.140625" style="203" customWidth="1"/>
    <col min="15406" max="15406" width="7.42578125" style="203" customWidth="1"/>
    <col min="15407" max="15407" width="6.5703125" style="203" customWidth="1"/>
    <col min="15408" max="15408" width="8.140625" style="203" customWidth="1"/>
    <col min="15409" max="15409" width="1.5703125" style="203" customWidth="1"/>
    <col min="15410" max="15410" width="11.5703125" style="203"/>
    <col min="15411" max="15411" width="4.42578125" style="203" customWidth="1"/>
    <col min="15412" max="15412" width="4.85546875" style="203" customWidth="1"/>
    <col min="15413" max="15413" width="3.5703125" style="203" customWidth="1"/>
    <col min="15414" max="15414" width="4.42578125" style="203" customWidth="1"/>
    <col min="15415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5" width="8.5703125" style="203" customWidth="1"/>
    <col min="15626" max="15626" width="6.140625" style="203" customWidth="1"/>
    <col min="15627" max="15628" width="4.5703125" style="203" customWidth="1"/>
    <col min="15629" max="15629" width="3.85546875" style="203" customWidth="1"/>
    <col min="15630" max="15630" width="8" style="203" customWidth="1"/>
    <col min="15631" max="15631" width="8.42578125" style="203" customWidth="1"/>
    <col min="15632" max="15634" width="4.5703125" style="203" customWidth="1"/>
    <col min="15635" max="15635" width="4.85546875" style="203" customWidth="1"/>
    <col min="15636" max="15636" width="9.140625" style="203" customWidth="1"/>
    <col min="15637" max="15637" width="7.85546875" style="203" customWidth="1"/>
    <col min="15638" max="15638" width="8.42578125" style="203" customWidth="1"/>
    <col min="15639" max="15639" width="4.5703125" style="203" customWidth="1"/>
    <col min="15640" max="15640" width="7.85546875" style="203" customWidth="1"/>
    <col min="15641" max="15641" width="4.28515625" style="203" customWidth="1"/>
    <col min="15642" max="15642" width="8.140625" style="203" customWidth="1"/>
    <col min="15643" max="15643" width="7.85546875" style="203" customWidth="1"/>
    <col min="15644" max="15644" width="4.5703125" style="203" customWidth="1"/>
    <col min="15645" max="15645" width="10.5703125" style="203" customWidth="1"/>
    <col min="15646" max="15646" width="9.140625" style="203" customWidth="1"/>
    <col min="15647" max="15647" width="2.5703125" style="203" customWidth="1"/>
    <col min="15648" max="15648" width="8.42578125" style="203" customWidth="1"/>
    <col min="15649" max="15649" width="9" style="203" customWidth="1"/>
    <col min="15650" max="15652" width="4.5703125" style="203" customWidth="1"/>
    <col min="15653" max="15653" width="7.140625" style="203" customWidth="1"/>
    <col min="15654" max="15654" width="8.5703125" style="203" customWidth="1"/>
    <col min="15655" max="15658" width="4.5703125" style="203" customWidth="1"/>
    <col min="15659" max="15660" width="11.5703125" style="203"/>
    <col min="15661" max="15661" width="7.140625" style="203" customWidth="1"/>
    <col min="15662" max="15662" width="7.42578125" style="203" customWidth="1"/>
    <col min="15663" max="15663" width="6.5703125" style="203" customWidth="1"/>
    <col min="15664" max="15664" width="8.140625" style="203" customWidth="1"/>
    <col min="15665" max="15665" width="1.5703125" style="203" customWidth="1"/>
    <col min="15666" max="15666" width="11.5703125" style="203"/>
    <col min="15667" max="15667" width="4.42578125" style="203" customWidth="1"/>
    <col min="15668" max="15668" width="4.85546875" style="203" customWidth="1"/>
    <col min="15669" max="15669" width="3.5703125" style="203" customWidth="1"/>
    <col min="15670" max="15670" width="4.42578125" style="203" customWidth="1"/>
    <col min="15671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1" width="8.5703125" style="203" customWidth="1"/>
    <col min="15882" max="15882" width="6.140625" style="203" customWidth="1"/>
    <col min="15883" max="15884" width="4.5703125" style="203" customWidth="1"/>
    <col min="15885" max="15885" width="3.85546875" style="203" customWidth="1"/>
    <col min="15886" max="15886" width="8" style="203" customWidth="1"/>
    <col min="15887" max="15887" width="8.42578125" style="203" customWidth="1"/>
    <col min="15888" max="15890" width="4.5703125" style="203" customWidth="1"/>
    <col min="15891" max="15891" width="4.85546875" style="203" customWidth="1"/>
    <col min="15892" max="15892" width="9.140625" style="203" customWidth="1"/>
    <col min="15893" max="15893" width="7.85546875" style="203" customWidth="1"/>
    <col min="15894" max="15894" width="8.42578125" style="203" customWidth="1"/>
    <col min="15895" max="15895" width="4.5703125" style="203" customWidth="1"/>
    <col min="15896" max="15896" width="7.85546875" style="203" customWidth="1"/>
    <col min="15897" max="15897" width="4.28515625" style="203" customWidth="1"/>
    <col min="15898" max="15898" width="8.140625" style="203" customWidth="1"/>
    <col min="15899" max="15899" width="7.85546875" style="203" customWidth="1"/>
    <col min="15900" max="15900" width="4.5703125" style="203" customWidth="1"/>
    <col min="15901" max="15901" width="10.5703125" style="203" customWidth="1"/>
    <col min="15902" max="15902" width="9.140625" style="203" customWidth="1"/>
    <col min="15903" max="15903" width="2.5703125" style="203" customWidth="1"/>
    <col min="15904" max="15904" width="8.42578125" style="203" customWidth="1"/>
    <col min="15905" max="15905" width="9" style="203" customWidth="1"/>
    <col min="15906" max="15908" width="4.5703125" style="203" customWidth="1"/>
    <col min="15909" max="15909" width="7.140625" style="203" customWidth="1"/>
    <col min="15910" max="15910" width="8.5703125" style="203" customWidth="1"/>
    <col min="15911" max="15914" width="4.5703125" style="203" customWidth="1"/>
    <col min="15915" max="15916" width="11.5703125" style="203"/>
    <col min="15917" max="15917" width="7.140625" style="203" customWidth="1"/>
    <col min="15918" max="15918" width="7.42578125" style="203" customWidth="1"/>
    <col min="15919" max="15919" width="6.5703125" style="203" customWidth="1"/>
    <col min="15920" max="15920" width="8.140625" style="203" customWidth="1"/>
    <col min="15921" max="15921" width="1.5703125" style="203" customWidth="1"/>
    <col min="15922" max="15922" width="11.5703125" style="203"/>
    <col min="15923" max="15923" width="4.42578125" style="203" customWidth="1"/>
    <col min="15924" max="15924" width="4.85546875" style="203" customWidth="1"/>
    <col min="15925" max="15925" width="3.5703125" style="203" customWidth="1"/>
    <col min="15926" max="15926" width="4.42578125" style="203" customWidth="1"/>
    <col min="15927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7" width="8.5703125" style="203" customWidth="1"/>
    <col min="16138" max="16138" width="6.140625" style="203" customWidth="1"/>
    <col min="16139" max="16140" width="4.5703125" style="203" customWidth="1"/>
    <col min="16141" max="16141" width="3.85546875" style="203" customWidth="1"/>
    <col min="16142" max="16142" width="8" style="203" customWidth="1"/>
    <col min="16143" max="16143" width="8.42578125" style="203" customWidth="1"/>
    <col min="16144" max="16146" width="4.5703125" style="203" customWidth="1"/>
    <col min="16147" max="16147" width="4.85546875" style="203" customWidth="1"/>
    <col min="16148" max="16148" width="9.140625" style="203" customWidth="1"/>
    <col min="16149" max="16149" width="7.85546875" style="203" customWidth="1"/>
    <col min="16150" max="16150" width="8.42578125" style="203" customWidth="1"/>
    <col min="16151" max="16151" width="4.5703125" style="203" customWidth="1"/>
    <col min="16152" max="16152" width="7.85546875" style="203" customWidth="1"/>
    <col min="16153" max="16153" width="4.28515625" style="203" customWidth="1"/>
    <col min="16154" max="16154" width="8.140625" style="203" customWidth="1"/>
    <col min="16155" max="16155" width="7.85546875" style="203" customWidth="1"/>
    <col min="16156" max="16156" width="4.5703125" style="203" customWidth="1"/>
    <col min="16157" max="16157" width="10.5703125" style="203" customWidth="1"/>
    <col min="16158" max="16158" width="9.140625" style="203" customWidth="1"/>
    <col min="16159" max="16159" width="2.5703125" style="203" customWidth="1"/>
    <col min="16160" max="16160" width="8.42578125" style="203" customWidth="1"/>
    <col min="16161" max="16161" width="9" style="203" customWidth="1"/>
    <col min="16162" max="16164" width="4.5703125" style="203" customWidth="1"/>
    <col min="16165" max="16165" width="7.140625" style="203" customWidth="1"/>
    <col min="16166" max="16166" width="8.5703125" style="203" customWidth="1"/>
    <col min="16167" max="16170" width="4.5703125" style="203" customWidth="1"/>
    <col min="16171" max="16172" width="11.5703125" style="203"/>
    <col min="16173" max="16173" width="7.140625" style="203" customWidth="1"/>
    <col min="16174" max="16174" width="7.42578125" style="203" customWidth="1"/>
    <col min="16175" max="16175" width="6.5703125" style="203" customWidth="1"/>
    <col min="16176" max="16176" width="8.140625" style="203" customWidth="1"/>
    <col min="16177" max="16177" width="1.5703125" style="203" customWidth="1"/>
    <col min="16178" max="16178" width="11.5703125" style="203"/>
    <col min="16179" max="16179" width="4.42578125" style="203" customWidth="1"/>
    <col min="16180" max="16180" width="4.85546875" style="203" customWidth="1"/>
    <col min="16181" max="16181" width="3.5703125" style="203" customWidth="1"/>
    <col min="16182" max="16182" width="4.42578125" style="203" customWidth="1"/>
    <col min="16183" max="16384" width="11.5703125" style="203"/>
  </cols>
  <sheetData>
    <row r="1" spans="2:52" ht="15" thickBot="1"/>
    <row r="2" spans="2:52" ht="15.75" thickBot="1">
      <c r="B2" s="461" t="s">
        <v>249</v>
      </c>
      <c r="C2" s="462"/>
      <c r="D2" s="462"/>
      <c r="E2" s="462"/>
      <c r="F2" s="462"/>
      <c r="G2" s="463"/>
      <c r="H2" s="591" t="s">
        <v>27</v>
      </c>
      <c r="I2" s="591"/>
      <c r="J2" s="591"/>
      <c r="K2" s="591"/>
      <c r="L2" s="591"/>
      <c r="M2" s="592"/>
      <c r="N2" s="595" t="s">
        <v>29</v>
      </c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7"/>
      <c r="AR2" s="598" t="s">
        <v>30</v>
      </c>
      <c r="AS2" s="599"/>
      <c r="AT2" s="599"/>
      <c r="AU2" s="599"/>
      <c r="AV2" s="599"/>
      <c r="AW2" s="599"/>
      <c r="AX2" s="204"/>
    </row>
    <row r="3" spans="2:52" ht="24.6" customHeight="1" thickBot="1">
      <c r="B3" s="588"/>
      <c r="C3" s="589"/>
      <c r="D3" s="589"/>
      <c r="E3" s="589"/>
      <c r="F3" s="589"/>
      <c r="G3" s="590"/>
      <c r="H3" s="593"/>
      <c r="I3" s="593"/>
      <c r="J3" s="593"/>
      <c r="K3" s="593"/>
      <c r="L3" s="593"/>
      <c r="M3" s="594"/>
      <c r="N3" s="604" t="s">
        <v>31</v>
      </c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6"/>
      <c r="AF3" s="598" t="s">
        <v>32</v>
      </c>
      <c r="AG3" s="599"/>
      <c r="AH3" s="599"/>
      <c r="AI3" s="599"/>
      <c r="AJ3" s="599"/>
      <c r="AK3" s="599"/>
      <c r="AL3" s="598" t="s">
        <v>33</v>
      </c>
      <c r="AM3" s="599"/>
      <c r="AN3" s="599"/>
      <c r="AO3" s="599"/>
      <c r="AP3" s="599"/>
      <c r="AQ3" s="607"/>
      <c r="AR3" s="600"/>
      <c r="AS3" s="601"/>
      <c r="AT3" s="601"/>
      <c r="AU3" s="601"/>
      <c r="AV3" s="601"/>
      <c r="AW3" s="601"/>
      <c r="AX3" s="205"/>
    </row>
    <row r="4" spans="2:52" ht="27" customHeight="1" thickBot="1">
      <c r="B4" s="588"/>
      <c r="C4" s="589"/>
      <c r="D4" s="589"/>
      <c r="E4" s="589"/>
      <c r="F4" s="589"/>
      <c r="G4" s="590"/>
      <c r="H4" s="593"/>
      <c r="I4" s="593"/>
      <c r="J4" s="593"/>
      <c r="K4" s="593"/>
      <c r="L4" s="593"/>
      <c r="M4" s="594"/>
      <c r="N4" s="609" t="s">
        <v>34</v>
      </c>
      <c r="O4" s="591"/>
      <c r="P4" s="591"/>
      <c r="Q4" s="591"/>
      <c r="R4" s="591"/>
      <c r="S4" s="592"/>
      <c r="T4" s="595" t="s">
        <v>35</v>
      </c>
      <c r="U4" s="596"/>
      <c r="V4" s="596"/>
      <c r="W4" s="596"/>
      <c r="X4" s="596"/>
      <c r="Y4" s="597"/>
      <c r="Z4" s="595" t="s">
        <v>36</v>
      </c>
      <c r="AA4" s="596"/>
      <c r="AB4" s="596"/>
      <c r="AC4" s="596"/>
      <c r="AD4" s="596"/>
      <c r="AE4" s="597"/>
      <c r="AF4" s="600"/>
      <c r="AG4" s="601"/>
      <c r="AH4" s="601"/>
      <c r="AI4" s="601"/>
      <c r="AJ4" s="601"/>
      <c r="AK4" s="601"/>
      <c r="AL4" s="602"/>
      <c r="AM4" s="603"/>
      <c r="AN4" s="603"/>
      <c r="AO4" s="603"/>
      <c r="AP4" s="603"/>
      <c r="AQ4" s="608"/>
      <c r="AR4" s="602"/>
      <c r="AS4" s="603"/>
      <c r="AT4" s="603"/>
      <c r="AU4" s="603"/>
      <c r="AV4" s="603"/>
      <c r="AW4" s="603"/>
      <c r="AX4" s="206"/>
    </row>
    <row r="5" spans="2:52" ht="27" customHeight="1">
      <c r="B5" s="623" t="s">
        <v>48</v>
      </c>
      <c r="C5" s="624"/>
      <c r="D5" s="624"/>
      <c r="E5" s="624"/>
      <c r="F5" s="624"/>
      <c r="G5" s="625"/>
      <c r="H5" s="207">
        <v>1451</v>
      </c>
      <c r="I5" s="626">
        <f>+'RREE  at2023 correcto'!I16</f>
        <v>5361890</v>
      </c>
      <c r="J5" s="627"/>
      <c r="K5" s="627"/>
      <c r="L5" s="627"/>
      <c r="M5" s="628"/>
      <c r="N5" s="208">
        <v>1452</v>
      </c>
      <c r="O5" s="610">
        <f>+'RREE  at2023 correcto'!K14</f>
        <v>11175227.811147008</v>
      </c>
      <c r="P5" s="611"/>
      <c r="Q5" s="611"/>
      <c r="R5" s="611"/>
      <c r="S5" s="629"/>
      <c r="T5" s="208">
        <v>1752</v>
      </c>
      <c r="U5" s="630">
        <f>+'RREE  at2023 correcto'!N16+'RREE  at2023 correcto'!O16</f>
        <v>0</v>
      </c>
      <c r="V5" s="631"/>
      <c r="W5" s="631"/>
      <c r="X5" s="631"/>
      <c r="Y5" s="632"/>
      <c r="Z5" s="209">
        <v>1753</v>
      </c>
      <c r="AA5" s="626">
        <f>+'RREE  at2023 correcto'!L16+'RREE  at2023 correcto'!M16</f>
        <v>0</v>
      </c>
      <c r="AB5" s="627"/>
      <c r="AC5" s="627"/>
      <c r="AD5" s="627"/>
      <c r="AE5" s="628"/>
      <c r="AF5" s="208">
        <v>1453</v>
      </c>
      <c r="AG5" s="610">
        <f>+'RREE  at2023 correcto'!P16+'RREE  at2023 correcto'!Q16</f>
        <v>0</v>
      </c>
      <c r="AH5" s="611"/>
      <c r="AI5" s="611"/>
      <c r="AJ5" s="611"/>
      <c r="AK5" s="611"/>
      <c r="AL5" s="210">
        <v>1454</v>
      </c>
      <c r="AM5" s="610">
        <f>+'RREE  at2023 correcto'!R16</f>
        <v>0</v>
      </c>
      <c r="AN5" s="611"/>
      <c r="AO5" s="611"/>
      <c r="AP5" s="611"/>
      <c r="AQ5" s="611"/>
      <c r="AR5" s="210">
        <v>1382</v>
      </c>
      <c r="AS5" s="612">
        <f>+'RREE  at2023 correcto'!AG16</f>
        <v>0</v>
      </c>
      <c r="AT5" s="612"/>
      <c r="AU5" s="612"/>
      <c r="AV5" s="612"/>
      <c r="AW5" s="612"/>
      <c r="AX5" s="211" t="s">
        <v>2</v>
      </c>
      <c r="AZ5" s="31" t="s">
        <v>250</v>
      </c>
    </row>
    <row r="6" spans="2:52" ht="27" customHeight="1">
      <c r="B6" s="613" t="s">
        <v>251</v>
      </c>
      <c r="C6" s="614"/>
      <c r="D6" s="614"/>
      <c r="E6" s="614"/>
      <c r="F6" s="614"/>
      <c r="G6" s="615"/>
      <c r="H6" s="212"/>
      <c r="I6" s="616"/>
      <c r="J6" s="616"/>
      <c r="K6" s="616"/>
      <c r="L6" s="616"/>
      <c r="M6" s="616"/>
      <c r="N6" s="213">
        <v>1589</v>
      </c>
      <c r="O6" s="617"/>
      <c r="P6" s="617"/>
      <c r="Q6" s="617"/>
      <c r="R6" s="617"/>
      <c r="S6" s="617"/>
      <c r="T6" s="214"/>
      <c r="U6" s="618"/>
      <c r="V6" s="618"/>
      <c r="W6" s="618"/>
      <c r="X6" s="618"/>
      <c r="Y6" s="618"/>
      <c r="Z6" s="213">
        <v>1754</v>
      </c>
      <c r="AA6" s="619"/>
      <c r="AB6" s="619"/>
      <c r="AC6" s="619"/>
      <c r="AD6" s="619"/>
      <c r="AE6" s="619"/>
      <c r="AF6" s="213">
        <v>1455</v>
      </c>
      <c r="AG6" s="617"/>
      <c r="AH6" s="617"/>
      <c r="AI6" s="617"/>
      <c r="AJ6" s="617"/>
      <c r="AK6" s="617"/>
      <c r="AL6" s="213">
        <v>1456</v>
      </c>
      <c r="AM6" s="617"/>
      <c r="AN6" s="617"/>
      <c r="AO6" s="617"/>
      <c r="AP6" s="617"/>
      <c r="AQ6" s="617"/>
      <c r="AR6" s="215"/>
      <c r="AS6" s="620"/>
      <c r="AT6" s="621"/>
      <c r="AU6" s="621"/>
      <c r="AV6" s="621"/>
      <c r="AW6" s="622"/>
      <c r="AX6" s="216" t="s">
        <v>73</v>
      </c>
      <c r="AY6" s="203" t="s">
        <v>5</v>
      </c>
      <c r="AZ6" s="31" t="s">
        <v>250</v>
      </c>
    </row>
    <row r="7" spans="2:52" ht="27" customHeight="1">
      <c r="B7" s="613" t="s">
        <v>252</v>
      </c>
      <c r="C7" s="614"/>
      <c r="D7" s="614"/>
      <c r="E7" s="614"/>
      <c r="F7" s="614"/>
      <c r="G7" s="615"/>
      <c r="H7" s="217">
        <v>1457</v>
      </c>
      <c r="I7" s="619"/>
      <c r="J7" s="619"/>
      <c r="K7" s="619"/>
      <c r="L7" s="619"/>
      <c r="M7" s="619"/>
      <c r="N7" s="214"/>
      <c r="O7" s="618"/>
      <c r="P7" s="618"/>
      <c r="Q7" s="618"/>
      <c r="R7" s="618"/>
      <c r="S7" s="618"/>
      <c r="T7" s="213">
        <v>1458</v>
      </c>
      <c r="U7" s="617"/>
      <c r="V7" s="617"/>
      <c r="W7" s="617"/>
      <c r="X7" s="617"/>
      <c r="Y7" s="617"/>
      <c r="Z7" s="218"/>
      <c r="AA7" s="616"/>
      <c r="AB7" s="616"/>
      <c r="AC7" s="616"/>
      <c r="AD7" s="616"/>
      <c r="AE7" s="616"/>
      <c r="AF7" s="214"/>
      <c r="AG7" s="620"/>
      <c r="AH7" s="621"/>
      <c r="AI7" s="621"/>
      <c r="AJ7" s="621"/>
      <c r="AK7" s="622"/>
      <c r="AL7" s="214"/>
      <c r="AM7" s="620"/>
      <c r="AN7" s="621"/>
      <c r="AO7" s="621"/>
      <c r="AP7" s="621"/>
      <c r="AQ7" s="622"/>
      <c r="AR7" s="219">
        <v>1383</v>
      </c>
      <c r="AS7" s="617"/>
      <c r="AT7" s="617"/>
      <c r="AU7" s="617"/>
      <c r="AV7" s="617"/>
      <c r="AW7" s="617"/>
      <c r="AX7" s="216" t="s">
        <v>73</v>
      </c>
    </row>
    <row r="8" spans="2:52" ht="27" customHeight="1">
      <c r="B8" s="613" t="s">
        <v>21</v>
      </c>
      <c r="C8" s="614"/>
      <c r="D8" s="614"/>
      <c r="E8" s="614"/>
      <c r="F8" s="614"/>
      <c r="G8" s="615"/>
      <c r="H8" s="217">
        <v>1392</v>
      </c>
      <c r="I8" s="619"/>
      <c r="J8" s="619"/>
      <c r="K8" s="619"/>
      <c r="L8" s="619"/>
      <c r="M8" s="619"/>
      <c r="N8" s="213">
        <v>1393</v>
      </c>
      <c r="O8" s="617"/>
      <c r="P8" s="617"/>
      <c r="Q8" s="617"/>
      <c r="R8" s="617"/>
      <c r="S8" s="617"/>
      <c r="T8" s="213">
        <v>1755</v>
      </c>
      <c r="U8" s="633"/>
      <c r="V8" s="633"/>
      <c r="W8" s="633"/>
      <c r="X8" s="633"/>
      <c r="Y8" s="633"/>
      <c r="Z8" s="213">
        <v>1756</v>
      </c>
      <c r="AA8" s="619"/>
      <c r="AB8" s="619"/>
      <c r="AC8" s="619"/>
      <c r="AD8" s="619"/>
      <c r="AE8" s="619"/>
      <c r="AF8" s="213">
        <v>1394</v>
      </c>
      <c r="AG8" s="617"/>
      <c r="AH8" s="617"/>
      <c r="AI8" s="617"/>
      <c r="AJ8" s="617"/>
      <c r="AK8" s="617"/>
      <c r="AL8" s="213">
        <v>1395</v>
      </c>
      <c r="AM8" s="617"/>
      <c r="AN8" s="617"/>
      <c r="AO8" s="617"/>
      <c r="AP8" s="617"/>
      <c r="AQ8" s="617"/>
      <c r="AR8" s="219">
        <v>1384</v>
      </c>
      <c r="AS8" s="617"/>
      <c r="AT8" s="617"/>
      <c r="AU8" s="617"/>
      <c r="AV8" s="617"/>
      <c r="AW8" s="617"/>
      <c r="AX8" s="220" t="s">
        <v>2</v>
      </c>
    </row>
    <row r="9" spans="2:52" ht="27" customHeight="1">
      <c r="B9" s="613" t="s">
        <v>22</v>
      </c>
      <c r="C9" s="614"/>
      <c r="D9" s="614"/>
      <c r="E9" s="614"/>
      <c r="F9" s="614"/>
      <c r="G9" s="615"/>
      <c r="H9" s="217">
        <v>1396</v>
      </c>
      <c r="I9" s="619"/>
      <c r="J9" s="619"/>
      <c r="K9" s="619"/>
      <c r="L9" s="619"/>
      <c r="M9" s="619"/>
      <c r="N9" s="213">
        <v>1397</v>
      </c>
      <c r="O9" s="617"/>
      <c r="P9" s="617"/>
      <c r="Q9" s="617"/>
      <c r="R9" s="617"/>
      <c r="S9" s="617"/>
      <c r="T9" s="213">
        <v>1757</v>
      </c>
      <c r="U9" s="633"/>
      <c r="V9" s="633"/>
      <c r="W9" s="633"/>
      <c r="X9" s="633"/>
      <c r="Y9" s="633"/>
      <c r="Z9" s="213">
        <v>1758</v>
      </c>
      <c r="AA9" s="619"/>
      <c r="AB9" s="619"/>
      <c r="AC9" s="619"/>
      <c r="AD9" s="619"/>
      <c r="AE9" s="619"/>
      <c r="AF9" s="213">
        <v>1398</v>
      </c>
      <c r="AG9" s="617"/>
      <c r="AH9" s="617"/>
      <c r="AI9" s="617"/>
      <c r="AJ9" s="617"/>
      <c r="AK9" s="617"/>
      <c r="AL9" s="213">
        <v>1399</v>
      </c>
      <c r="AM9" s="617"/>
      <c r="AN9" s="617"/>
      <c r="AO9" s="617"/>
      <c r="AP9" s="617"/>
      <c r="AQ9" s="617"/>
      <c r="AR9" s="219">
        <v>1385</v>
      </c>
      <c r="AS9" s="617"/>
      <c r="AT9" s="617"/>
      <c r="AU9" s="617"/>
      <c r="AV9" s="617"/>
      <c r="AW9" s="617"/>
      <c r="AX9" s="216" t="s">
        <v>73</v>
      </c>
    </row>
    <row r="10" spans="2:52" ht="27" customHeight="1">
      <c r="B10" s="613" t="s">
        <v>253</v>
      </c>
      <c r="C10" s="614"/>
      <c r="D10" s="614"/>
      <c r="E10" s="614"/>
      <c r="F10" s="614"/>
      <c r="G10" s="615"/>
      <c r="H10" s="217">
        <v>1459</v>
      </c>
      <c r="I10" s="619">
        <f>-'RREE  at2023 correcto'!I17</f>
        <v>5361890</v>
      </c>
      <c r="J10" s="619"/>
      <c r="K10" s="619"/>
      <c r="L10" s="619"/>
      <c r="M10" s="619"/>
      <c r="N10" s="213">
        <v>1460</v>
      </c>
      <c r="O10" s="617"/>
      <c r="P10" s="617"/>
      <c r="Q10" s="617"/>
      <c r="R10" s="617"/>
      <c r="S10" s="617"/>
      <c r="T10" s="213">
        <v>1759</v>
      </c>
      <c r="U10" s="633"/>
      <c r="V10" s="633"/>
      <c r="W10" s="633"/>
      <c r="X10" s="633"/>
      <c r="Y10" s="633"/>
      <c r="Z10" s="213">
        <v>1760</v>
      </c>
      <c r="AA10" s="619"/>
      <c r="AB10" s="619"/>
      <c r="AC10" s="619"/>
      <c r="AD10" s="619"/>
      <c r="AE10" s="619"/>
      <c r="AF10" s="213">
        <v>1461</v>
      </c>
      <c r="AG10" s="617"/>
      <c r="AH10" s="617"/>
      <c r="AI10" s="617"/>
      <c r="AJ10" s="617"/>
      <c r="AK10" s="617"/>
      <c r="AL10" s="213">
        <v>1462</v>
      </c>
      <c r="AM10" s="617"/>
      <c r="AN10" s="617"/>
      <c r="AO10" s="617"/>
      <c r="AP10" s="617"/>
      <c r="AQ10" s="617"/>
      <c r="AR10" s="219">
        <v>1386</v>
      </c>
      <c r="AS10" s="617"/>
      <c r="AT10" s="617"/>
      <c r="AU10" s="617"/>
      <c r="AV10" s="617"/>
      <c r="AW10" s="617"/>
      <c r="AX10" s="216" t="s">
        <v>73</v>
      </c>
    </row>
    <row r="11" spans="2:52" ht="27" customHeight="1">
      <c r="B11" s="613" t="s">
        <v>37</v>
      </c>
      <c r="C11" s="614"/>
      <c r="D11" s="614"/>
      <c r="E11" s="614"/>
      <c r="F11" s="614"/>
      <c r="G11" s="615"/>
      <c r="H11" s="217">
        <v>1463</v>
      </c>
      <c r="I11" s="619">
        <f>+'RREE  at2023 correcto'!I20</f>
        <v>33303496.188852996</v>
      </c>
      <c r="J11" s="619"/>
      <c r="K11" s="619"/>
      <c r="L11" s="619"/>
      <c r="M11" s="619"/>
      <c r="N11" s="213">
        <v>1464</v>
      </c>
      <c r="O11" s="617"/>
      <c r="P11" s="617"/>
      <c r="Q11" s="617"/>
      <c r="R11" s="617"/>
      <c r="S11" s="617"/>
      <c r="T11" s="213">
        <v>1761</v>
      </c>
      <c r="U11" s="633"/>
      <c r="V11" s="633"/>
      <c r="W11" s="633"/>
      <c r="X11" s="633"/>
      <c r="Y11" s="633"/>
      <c r="Z11" s="213">
        <v>1762</v>
      </c>
      <c r="AA11" s="619"/>
      <c r="AB11" s="619"/>
      <c r="AC11" s="619"/>
      <c r="AD11" s="619"/>
      <c r="AE11" s="619"/>
      <c r="AF11" s="213">
        <v>1465</v>
      </c>
      <c r="AG11" s="617"/>
      <c r="AH11" s="617"/>
      <c r="AI11" s="617"/>
      <c r="AJ11" s="617"/>
      <c r="AK11" s="617"/>
      <c r="AL11" s="213">
        <v>1466</v>
      </c>
      <c r="AM11" s="617"/>
      <c r="AN11" s="617"/>
      <c r="AO11" s="617"/>
      <c r="AP11" s="617"/>
      <c r="AQ11" s="617"/>
      <c r="AR11" s="215"/>
      <c r="AS11" s="620"/>
      <c r="AT11" s="621"/>
      <c r="AU11" s="621"/>
      <c r="AV11" s="621"/>
      <c r="AW11" s="622"/>
      <c r="AX11" s="220" t="s">
        <v>2</v>
      </c>
    </row>
    <row r="12" spans="2:52" ht="27" customHeight="1">
      <c r="B12" s="634" t="s">
        <v>38</v>
      </c>
      <c r="C12" s="635"/>
      <c r="D12" s="635"/>
      <c r="E12" s="635"/>
      <c r="F12" s="635"/>
      <c r="G12" s="636"/>
      <c r="H12" s="217">
        <v>1467</v>
      </c>
      <c r="I12" s="619"/>
      <c r="J12" s="619"/>
      <c r="K12" s="619"/>
      <c r="L12" s="619"/>
      <c r="M12" s="619"/>
      <c r="N12" s="213">
        <v>1468</v>
      </c>
      <c r="O12" s="617">
        <f>+'RREE  at2023 correcto'!K21</f>
        <v>0</v>
      </c>
      <c r="P12" s="617"/>
      <c r="Q12" s="617"/>
      <c r="R12" s="617"/>
      <c r="S12" s="617"/>
      <c r="T12" s="213">
        <v>1763</v>
      </c>
      <c r="U12" s="633"/>
      <c r="V12" s="633"/>
      <c r="W12" s="633"/>
      <c r="X12" s="633"/>
      <c r="Y12" s="633"/>
      <c r="Z12" s="213">
        <v>1764</v>
      </c>
      <c r="AA12" s="619"/>
      <c r="AB12" s="619"/>
      <c r="AC12" s="619"/>
      <c r="AD12" s="619"/>
      <c r="AE12" s="619"/>
      <c r="AF12" s="213">
        <v>1469</v>
      </c>
      <c r="AG12" s="617"/>
      <c r="AH12" s="617"/>
      <c r="AI12" s="617"/>
      <c r="AJ12" s="617"/>
      <c r="AK12" s="617"/>
      <c r="AL12" s="213">
        <v>1470</v>
      </c>
      <c r="AM12" s="617">
        <f>+'RREE  at2023 correcto'!R46</f>
        <v>0</v>
      </c>
      <c r="AN12" s="617"/>
      <c r="AO12" s="617"/>
      <c r="AP12" s="617"/>
      <c r="AQ12" s="617"/>
      <c r="AR12" s="219">
        <v>1387</v>
      </c>
      <c r="AS12" s="617">
        <f>+'RREE  at2023 correcto'!AG24</f>
        <v>0</v>
      </c>
      <c r="AT12" s="617"/>
      <c r="AU12" s="617"/>
      <c r="AV12" s="617"/>
      <c r="AW12" s="617"/>
      <c r="AX12" s="220" t="s">
        <v>2</v>
      </c>
    </row>
    <row r="13" spans="2:52" ht="27" customHeight="1">
      <c r="B13" s="634" t="s">
        <v>39</v>
      </c>
      <c r="C13" s="635"/>
      <c r="D13" s="635"/>
      <c r="E13" s="635"/>
      <c r="F13" s="635"/>
      <c r="G13" s="636"/>
      <c r="H13" s="217">
        <v>1471</v>
      </c>
      <c r="I13" s="619"/>
      <c r="J13" s="619"/>
      <c r="K13" s="619"/>
      <c r="L13" s="619"/>
      <c r="M13" s="619"/>
      <c r="N13" s="213">
        <v>1472</v>
      </c>
      <c r="O13" s="617">
        <f>+'RREE  at2023 correcto'!K19</f>
        <v>0</v>
      </c>
      <c r="P13" s="617"/>
      <c r="Q13" s="617"/>
      <c r="R13" s="617"/>
      <c r="S13" s="617"/>
      <c r="T13" s="213">
        <v>1765</v>
      </c>
      <c r="U13" s="633"/>
      <c r="V13" s="633"/>
      <c r="W13" s="633"/>
      <c r="X13" s="633"/>
      <c r="Y13" s="633"/>
      <c r="Z13" s="213">
        <v>1766</v>
      </c>
      <c r="AA13" s="619"/>
      <c r="AB13" s="619"/>
      <c r="AC13" s="619"/>
      <c r="AD13" s="619"/>
      <c r="AE13" s="619"/>
      <c r="AF13" s="213">
        <v>1473</v>
      </c>
      <c r="AG13" s="617"/>
      <c r="AH13" s="617"/>
      <c r="AI13" s="617"/>
      <c r="AJ13" s="617"/>
      <c r="AK13" s="617"/>
      <c r="AL13" s="213">
        <v>1474</v>
      </c>
      <c r="AM13" s="617"/>
      <c r="AN13" s="617"/>
      <c r="AO13" s="617"/>
      <c r="AP13" s="617"/>
      <c r="AQ13" s="617"/>
      <c r="AR13" s="219">
        <v>1388</v>
      </c>
      <c r="AS13" s="617"/>
      <c r="AT13" s="617"/>
      <c r="AU13" s="617"/>
      <c r="AV13" s="617"/>
      <c r="AW13" s="617"/>
      <c r="AX13" s="216" t="s">
        <v>73</v>
      </c>
    </row>
    <row r="14" spans="2:52" ht="27" customHeight="1">
      <c r="B14" s="613" t="s">
        <v>254</v>
      </c>
      <c r="C14" s="614"/>
      <c r="D14" s="614"/>
      <c r="E14" s="614"/>
      <c r="F14" s="614"/>
      <c r="G14" s="615"/>
      <c r="H14" s="217">
        <v>1475</v>
      </c>
      <c r="I14" s="619">
        <f>-'RREE  at2023 correcto'!I34</f>
        <v>6824772.1888529919</v>
      </c>
      <c r="J14" s="619"/>
      <c r="K14" s="619"/>
      <c r="L14" s="619"/>
      <c r="M14" s="619"/>
      <c r="N14" s="213">
        <v>1476</v>
      </c>
      <c r="O14" s="617">
        <f>-'RREE  at2023 correcto'!K34</f>
        <v>11175227.811147008</v>
      </c>
      <c r="P14" s="617"/>
      <c r="Q14" s="617"/>
      <c r="R14" s="617"/>
      <c r="S14" s="617"/>
      <c r="T14" s="213">
        <v>1767</v>
      </c>
      <c r="U14" s="633"/>
      <c r="V14" s="633"/>
      <c r="W14" s="633"/>
      <c r="X14" s="633"/>
      <c r="Y14" s="633"/>
      <c r="Z14" s="213">
        <v>1768</v>
      </c>
      <c r="AA14" s="619"/>
      <c r="AB14" s="619"/>
      <c r="AC14" s="619"/>
      <c r="AD14" s="619"/>
      <c r="AE14" s="619"/>
      <c r="AF14" s="213">
        <v>1477</v>
      </c>
      <c r="AG14" s="617"/>
      <c r="AH14" s="617"/>
      <c r="AI14" s="617"/>
      <c r="AJ14" s="617"/>
      <c r="AK14" s="617"/>
      <c r="AL14" s="213">
        <v>1478</v>
      </c>
      <c r="AM14" s="617"/>
      <c r="AN14" s="617"/>
      <c r="AO14" s="617"/>
      <c r="AP14" s="617"/>
      <c r="AQ14" s="617"/>
      <c r="AR14" s="219">
        <v>1389</v>
      </c>
      <c r="AS14" s="617">
        <f>-'RREE  at2023 correcto'!AG34</f>
        <v>0</v>
      </c>
      <c r="AT14" s="617"/>
      <c r="AU14" s="617"/>
      <c r="AV14" s="617"/>
      <c r="AW14" s="617"/>
      <c r="AX14" s="216" t="s">
        <v>73</v>
      </c>
    </row>
    <row r="15" spans="2:52" ht="27" customHeight="1">
      <c r="B15" s="613" t="s">
        <v>255</v>
      </c>
      <c r="C15" s="614"/>
      <c r="D15" s="614"/>
      <c r="E15" s="614"/>
      <c r="F15" s="614"/>
      <c r="G15" s="615"/>
      <c r="H15" s="217">
        <v>1480</v>
      </c>
      <c r="I15" s="619"/>
      <c r="J15" s="619"/>
      <c r="K15" s="619"/>
      <c r="L15" s="619"/>
      <c r="M15" s="619"/>
      <c r="N15" s="213">
        <v>1481</v>
      </c>
      <c r="O15" s="617"/>
      <c r="P15" s="617"/>
      <c r="Q15" s="617"/>
      <c r="R15" s="617"/>
      <c r="S15" s="617"/>
      <c r="T15" s="213">
        <v>1769</v>
      </c>
      <c r="U15" s="633"/>
      <c r="V15" s="633"/>
      <c r="W15" s="633"/>
      <c r="X15" s="633"/>
      <c r="Y15" s="633"/>
      <c r="Z15" s="213">
        <v>1770</v>
      </c>
      <c r="AA15" s="619"/>
      <c r="AB15" s="619"/>
      <c r="AC15" s="619"/>
      <c r="AD15" s="619"/>
      <c r="AE15" s="619"/>
      <c r="AF15" s="213">
        <v>1482</v>
      </c>
      <c r="AG15" s="617"/>
      <c r="AH15" s="617"/>
      <c r="AI15" s="617"/>
      <c r="AJ15" s="617"/>
      <c r="AK15" s="617"/>
      <c r="AL15" s="213">
        <v>1483</v>
      </c>
      <c r="AM15" s="617"/>
      <c r="AN15" s="617"/>
      <c r="AO15" s="617"/>
      <c r="AP15" s="617"/>
      <c r="AQ15" s="617"/>
      <c r="AR15" s="219">
        <v>1390</v>
      </c>
      <c r="AS15" s="617"/>
      <c r="AT15" s="617"/>
      <c r="AU15" s="617"/>
      <c r="AV15" s="617"/>
      <c r="AW15" s="617"/>
      <c r="AX15" s="216" t="s">
        <v>73</v>
      </c>
    </row>
    <row r="16" spans="2:52" s="225" customFormat="1" ht="27" customHeight="1">
      <c r="B16" s="653" t="s">
        <v>40</v>
      </c>
      <c r="C16" s="654"/>
      <c r="D16" s="654"/>
      <c r="E16" s="654"/>
      <c r="F16" s="654"/>
      <c r="G16" s="655"/>
      <c r="H16" s="221">
        <v>1484</v>
      </c>
      <c r="I16" s="656">
        <f>+I5-I10+I11-I14</f>
        <v>26478724.000000004</v>
      </c>
      <c r="J16" s="656"/>
      <c r="K16" s="656"/>
      <c r="L16" s="656"/>
      <c r="M16" s="656"/>
      <c r="N16" s="222">
        <v>1485</v>
      </c>
      <c r="O16" s="657">
        <f>+O5-O10+O11+O12-O13-O14-O15</f>
        <v>0</v>
      </c>
      <c r="P16" s="657"/>
      <c r="Q16" s="657"/>
      <c r="R16" s="657"/>
      <c r="S16" s="657"/>
      <c r="T16" s="222">
        <v>1771</v>
      </c>
      <c r="U16" s="657">
        <f>+U5-U7+U8-U9-U10+U11+U12-U13-U14-U15</f>
        <v>0</v>
      </c>
      <c r="V16" s="657"/>
      <c r="W16" s="657"/>
      <c r="X16" s="657"/>
      <c r="Y16" s="657"/>
      <c r="Z16" s="222">
        <v>1772</v>
      </c>
      <c r="AA16" s="656">
        <f>+AA5-AA6+AA8-AA9-AA10+AA11+AA12-AA13-AA14-AA15</f>
        <v>0</v>
      </c>
      <c r="AB16" s="656"/>
      <c r="AC16" s="656"/>
      <c r="AD16" s="656"/>
      <c r="AE16" s="656"/>
      <c r="AF16" s="222">
        <v>1486</v>
      </c>
      <c r="AG16" s="657">
        <f>+AG5-AG6+AG8-AG9-AG10+AG11+AG12-AG13-AG14-AG15</f>
        <v>0</v>
      </c>
      <c r="AH16" s="657"/>
      <c r="AI16" s="657"/>
      <c r="AJ16" s="657"/>
      <c r="AK16" s="657"/>
      <c r="AL16" s="222">
        <v>1487</v>
      </c>
      <c r="AM16" s="657">
        <f>+AM5-AM6+AM8-AM9-AM10+AM11+AM12-AM13-AM14-AM15</f>
        <v>0</v>
      </c>
      <c r="AN16" s="657"/>
      <c r="AO16" s="657"/>
      <c r="AP16" s="657"/>
      <c r="AQ16" s="657"/>
      <c r="AR16" s="223">
        <v>1391</v>
      </c>
      <c r="AS16" s="657">
        <f>+AS5-AS7+AS8-AS9-AS10+AS12-AS13-AS14-AS15</f>
        <v>0</v>
      </c>
      <c r="AT16" s="657"/>
      <c r="AU16" s="657"/>
      <c r="AV16" s="657"/>
      <c r="AW16" s="657"/>
      <c r="AX16" s="224" t="s">
        <v>3</v>
      </c>
    </row>
    <row r="17" spans="2:50" s="225" customFormat="1" ht="27" customHeight="1" thickBot="1">
      <c r="B17" s="642" t="s">
        <v>41</v>
      </c>
      <c r="C17" s="643"/>
      <c r="D17" s="643"/>
      <c r="E17" s="643"/>
      <c r="F17" s="643"/>
      <c r="G17" s="644"/>
      <c r="H17" s="226">
        <v>1488</v>
      </c>
      <c r="I17" s="645"/>
      <c r="J17" s="646"/>
      <c r="K17" s="646"/>
      <c r="L17" s="646"/>
      <c r="M17" s="646"/>
      <c r="N17" s="227">
        <v>1489</v>
      </c>
      <c r="O17" s="647">
        <f>+O6</f>
        <v>0</v>
      </c>
      <c r="P17" s="648"/>
      <c r="Q17" s="648"/>
      <c r="R17" s="648"/>
      <c r="S17" s="649"/>
      <c r="T17" s="228"/>
      <c r="U17" s="650"/>
      <c r="V17" s="651"/>
      <c r="W17" s="651"/>
      <c r="X17" s="651"/>
      <c r="Y17" s="652"/>
      <c r="Z17" s="229">
        <v>1773</v>
      </c>
      <c r="AA17" s="647"/>
      <c r="AB17" s="648"/>
      <c r="AC17" s="648"/>
      <c r="AD17" s="648"/>
      <c r="AE17" s="649"/>
      <c r="AF17" s="230">
        <v>1490</v>
      </c>
      <c r="AG17" s="637"/>
      <c r="AH17" s="638"/>
      <c r="AI17" s="638"/>
      <c r="AJ17" s="638"/>
      <c r="AK17" s="638"/>
      <c r="AL17" s="227">
        <v>1491</v>
      </c>
      <c r="AM17" s="637"/>
      <c r="AN17" s="638"/>
      <c r="AO17" s="638"/>
      <c r="AP17" s="638"/>
      <c r="AQ17" s="638"/>
      <c r="AR17" s="231"/>
      <c r="AS17" s="639"/>
      <c r="AT17" s="640"/>
      <c r="AU17" s="640"/>
      <c r="AV17" s="640"/>
      <c r="AW17" s="641"/>
      <c r="AX17" s="232" t="s">
        <v>3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8" width="7" style="203" customWidth="1"/>
    <col min="9" max="9" width="8.5703125" style="203" customWidth="1"/>
    <col min="10" max="11" width="4.5703125" style="203" customWidth="1"/>
    <col min="12" max="12" width="7.5703125" style="203" customWidth="1"/>
    <col min="13" max="13" width="8" style="203" customWidth="1"/>
    <col min="14" max="16" width="4.5703125" style="203" customWidth="1"/>
    <col min="17" max="17" width="7.140625" style="203" customWidth="1"/>
    <col min="18" max="18" width="7.42578125" style="203" customWidth="1"/>
    <col min="19" max="19" width="7.85546875" style="203" customWidth="1"/>
    <col min="20" max="20" width="4.5703125" style="203" customWidth="1"/>
    <col min="21" max="21" width="3.140625" style="203" customWidth="1"/>
    <col min="22" max="22" width="7.42578125" style="203" customWidth="1"/>
    <col min="23" max="23" width="8.140625" style="203" customWidth="1"/>
    <col min="24" max="24" width="4.5703125" style="203" customWidth="1"/>
    <col min="25" max="25" width="10.5703125" style="203" customWidth="1"/>
    <col min="26" max="26" width="2.5703125" style="203" customWidth="1"/>
    <col min="27" max="28" width="8.42578125" style="203" customWidth="1"/>
    <col min="29" max="31" width="4.5703125" style="203" customWidth="1"/>
    <col min="32" max="32" width="7.140625" style="203" customWidth="1"/>
    <col min="33" max="33" width="8.5703125" style="203" customWidth="1"/>
    <col min="34" max="37" width="4.5703125" style="203" customWidth="1"/>
    <col min="38" max="39" width="11.5703125" style="203"/>
    <col min="40" max="40" width="7.42578125" style="203" customWidth="1"/>
    <col min="41" max="41" width="6.5703125" style="203" customWidth="1"/>
    <col min="42" max="42" width="8.140625" style="203" customWidth="1"/>
    <col min="43" max="43" width="9.140625" style="203" customWidth="1"/>
    <col min="44" max="44" width="11.5703125" style="203"/>
    <col min="45" max="45" width="4.42578125" style="203" customWidth="1"/>
    <col min="46" max="46" width="4.85546875" style="203" customWidth="1"/>
    <col min="47" max="47" width="3.5703125" style="203" customWidth="1"/>
    <col min="48" max="48" width="4.42578125" style="203" customWidth="1"/>
    <col min="49" max="49" width="7.85546875" style="203" customWidth="1"/>
    <col min="50" max="50" width="3.42578125" style="203" customWidth="1"/>
    <col min="51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4" width="7" style="203" customWidth="1"/>
    <col min="265" max="265" width="8.5703125" style="203" customWidth="1"/>
    <col min="266" max="267" width="4.5703125" style="203" customWidth="1"/>
    <col min="268" max="268" width="7.5703125" style="203" customWidth="1"/>
    <col min="269" max="269" width="8" style="203" customWidth="1"/>
    <col min="270" max="272" width="4.5703125" style="203" customWidth="1"/>
    <col min="273" max="273" width="7.140625" style="203" customWidth="1"/>
    <col min="274" max="274" width="7.42578125" style="203" customWidth="1"/>
    <col min="275" max="275" width="7.85546875" style="203" customWidth="1"/>
    <col min="276" max="276" width="4.5703125" style="203" customWidth="1"/>
    <col min="277" max="277" width="3.140625" style="203" customWidth="1"/>
    <col min="278" max="278" width="7.42578125" style="203" customWidth="1"/>
    <col min="279" max="279" width="8.140625" style="203" customWidth="1"/>
    <col min="280" max="280" width="4.5703125" style="203" customWidth="1"/>
    <col min="281" max="281" width="10.5703125" style="203" customWidth="1"/>
    <col min="282" max="282" width="2.5703125" style="203" customWidth="1"/>
    <col min="283" max="284" width="8.42578125" style="203" customWidth="1"/>
    <col min="285" max="287" width="4.5703125" style="203" customWidth="1"/>
    <col min="288" max="288" width="7.140625" style="203" customWidth="1"/>
    <col min="289" max="289" width="8.5703125" style="203" customWidth="1"/>
    <col min="290" max="293" width="4.5703125" style="203" customWidth="1"/>
    <col min="294" max="295" width="11.5703125" style="203"/>
    <col min="296" max="296" width="7.42578125" style="203" customWidth="1"/>
    <col min="297" max="297" width="6.5703125" style="203" customWidth="1"/>
    <col min="298" max="298" width="8.140625" style="203" customWidth="1"/>
    <col min="299" max="299" width="9.140625" style="203" customWidth="1"/>
    <col min="300" max="300" width="11.5703125" style="203"/>
    <col min="301" max="301" width="4.42578125" style="203" customWidth="1"/>
    <col min="302" max="302" width="4.85546875" style="203" customWidth="1"/>
    <col min="303" max="303" width="3.5703125" style="203" customWidth="1"/>
    <col min="304" max="304" width="4.42578125" style="203" customWidth="1"/>
    <col min="305" max="305" width="7.85546875" style="203" customWidth="1"/>
    <col min="306" max="306" width="3.42578125" style="203" customWidth="1"/>
    <col min="307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0" width="7" style="203" customWidth="1"/>
    <col min="521" max="521" width="8.5703125" style="203" customWidth="1"/>
    <col min="522" max="523" width="4.5703125" style="203" customWidth="1"/>
    <col min="524" max="524" width="7.5703125" style="203" customWidth="1"/>
    <col min="525" max="525" width="8" style="203" customWidth="1"/>
    <col min="526" max="528" width="4.5703125" style="203" customWidth="1"/>
    <col min="529" max="529" width="7.140625" style="203" customWidth="1"/>
    <col min="530" max="530" width="7.42578125" style="203" customWidth="1"/>
    <col min="531" max="531" width="7.85546875" style="203" customWidth="1"/>
    <col min="532" max="532" width="4.5703125" style="203" customWidth="1"/>
    <col min="533" max="533" width="3.140625" style="203" customWidth="1"/>
    <col min="534" max="534" width="7.42578125" style="203" customWidth="1"/>
    <col min="535" max="535" width="8.140625" style="203" customWidth="1"/>
    <col min="536" max="536" width="4.5703125" style="203" customWidth="1"/>
    <col min="537" max="537" width="10.5703125" style="203" customWidth="1"/>
    <col min="538" max="538" width="2.5703125" style="203" customWidth="1"/>
    <col min="539" max="540" width="8.42578125" style="203" customWidth="1"/>
    <col min="541" max="543" width="4.5703125" style="203" customWidth="1"/>
    <col min="544" max="544" width="7.140625" style="203" customWidth="1"/>
    <col min="545" max="545" width="8.5703125" style="203" customWidth="1"/>
    <col min="546" max="549" width="4.5703125" style="203" customWidth="1"/>
    <col min="550" max="551" width="11.5703125" style="203"/>
    <col min="552" max="552" width="7.42578125" style="203" customWidth="1"/>
    <col min="553" max="553" width="6.5703125" style="203" customWidth="1"/>
    <col min="554" max="554" width="8.140625" style="203" customWidth="1"/>
    <col min="555" max="555" width="9.140625" style="203" customWidth="1"/>
    <col min="556" max="556" width="11.5703125" style="203"/>
    <col min="557" max="557" width="4.42578125" style="203" customWidth="1"/>
    <col min="558" max="558" width="4.85546875" style="203" customWidth="1"/>
    <col min="559" max="559" width="3.5703125" style="203" customWidth="1"/>
    <col min="560" max="560" width="4.42578125" style="203" customWidth="1"/>
    <col min="561" max="561" width="7.85546875" style="203" customWidth="1"/>
    <col min="562" max="562" width="3.42578125" style="203" customWidth="1"/>
    <col min="563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6" width="7" style="203" customWidth="1"/>
    <col min="777" max="777" width="8.5703125" style="203" customWidth="1"/>
    <col min="778" max="779" width="4.5703125" style="203" customWidth="1"/>
    <col min="780" max="780" width="7.5703125" style="203" customWidth="1"/>
    <col min="781" max="781" width="8" style="203" customWidth="1"/>
    <col min="782" max="784" width="4.5703125" style="203" customWidth="1"/>
    <col min="785" max="785" width="7.140625" style="203" customWidth="1"/>
    <col min="786" max="786" width="7.42578125" style="203" customWidth="1"/>
    <col min="787" max="787" width="7.85546875" style="203" customWidth="1"/>
    <col min="788" max="788" width="4.5703125" style="203" customWidth="1"/>
    <col min="789" max="789" width="3.140625" style="203" customWidth="1"/>
    <col min="790" max="790" width="7.42578125" style="203" customWidth="1"/>
    <col min="791" max="791" width="8.140625" style="203" customWidth="1"/>
    <col min="792" max="792" width="4.5703125" style="203" customWidth="1"/>
    <col min="793" max="793" width="10.5703125" style="203" customWidth="1"/>
    <col min="794" max="794" width="2.5703125" style="203" customWidth="1"/>
    <col min="795" max="796" width="8.42578125" style="203" customWidth="1"/>
    <col min="797" max="799" width="4.5703125" style="203" customWidth="1"/>
    <col min="800" max="800" width="7.140625" style="203" customWidth="1"/>
    <col min="801" max="801" width="8.5703125" style="203" customWidth="1"/>
    <col min="802" max="805" width="4.5703125" style="203" customWidth="1"/>
    <col min="806" max="807" width="11.5703125" style="203"/>
    <col min="808" max="808" width="7.42578125" style="203" customWidth="1"/>
    <col min="809" max="809" width="6.5703125" style="203" customWidth="1"/>
    <col min="810" max="810" width="8.140625" style="203" customWidth="1"/>
    <col min="811" max="811" width="9.140625" style="203" customWidth="1"/>
    <col min="812" max="812" width="11.5703125" style="203"/>
    <col min="813" max="813" width="4.42578125" style="203" customWidth="1"/>
    <col min="814" max="814" width="4.85546875" style="203" customWidth="1"/>
    <col min="815" max="815" width="3.5703125" style="203" customWidth="1"/>
    <col min="816" max="816" width="4.42578125" style="203" customWidth="1"/>
    <col min="817" max="817" width="7.85546875" style="203" customWidth="1"/>
    <col min="818" max="818" width="3.42578125" style="203" customWidth="1"/>
    <col min="819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2" width="7" style="203" customWidth="1"/>
    <col min="1033" max="1033" width="8.5703125" style="203" customWidth="1"/>
    <col min="1034" max="1035" width="4.5703125" style="203" customWidth="1"/>
    <col min="1036" max="1036" width="7.5703125" style="203" customWidth="1"/>
    <col min="1037" max="1037" width="8" style="203" customWidth="1"/>
    <col min="1038" max="1040" width="4.5703125" style="203" customWidth="1"/>
    <col min="1041" max="1041" width="7.140625" style="203" customWidth="1"/>
    <col min="1042" max="1042" width="7.42578125" style="203" customWidth="1"/>
    <col min="1043" max="1043" width="7.85546875" style="203" customWidth="1"/>
    <col min="1044" max="1044" width="4.5703125" style="203" customWidth="1"/>
    <col min="1045" max="1045" width="3.140625" style="203" customWidth="1"/>
    <col min="1046" max="1046" width="7.42578125" style="203" customWidth="1"/>
    <col min="1047" max="1047" width="8.140625" style="203" customWidth="1"/>
    <col min="1048" max="1048" width="4.5703125" style="203" customWidth="1"/>
    <col min="1049" max="1049" width="10.5703125" style="203" customWidth="1"/>
    <col min="1050" max="1050" width="2.5703125" style="203" customWidth="1"/>
    <col min="1051" max="1052" width="8.42578125" style="203" customWidth="1"/>
    <col min="1053" max="1055" width="4.5703125" style="203" customWidth="1"/>
    <col min="1056" max="1056" width="7.140625" style="203" customWidth="1"/>
    <col min="1057" max="1057" width="8.5703125" style="203" customWidth="1"/>
    <col min="1058" max="1061" width="4.5703125" style="203" customWidth="1"/>
    <col min="1062" max="1063" width="11.5703125" style="203"/>
    <col min="1064" max="1064" width="7.42578125" style="203" customWidth="1"/>
    <col min="1065" max="1065" width="6.5703125" style="203" customWidth="1"/>
    <col min="1066" max="1066" width="8.140625" style="203" customWidth="1"/>
    <col min="1067" max="1067" width="9.140625" style="203" customWidth="1"/>
    <col min="1068" max="1068" width="11.5703125" style="203"/>
    <col min="1069" max="1069" width="4.42578125" style="203" customWidth="1"/>
    <col min="1070" max="1070" width="4.85546875" style="203" customWidth="1"/>
    <col min="1071" max="1071" width="3.5703125" style="203" customWidth="1"/>
    <col min="1072" max="1072" width="4.42578125" style="203" customWidth="1"/>
    <col min="1073" max="1073" width="7.85546875" style="203" customWidth="1"/>
    <col min="1074" max="1074" width="3.42578125" style="203" customWidth="1"/>
    <col min="1075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8" width="7" style="203" customWidth="1"/>
    <col min="1289" max="1289" width="8.5703125" style="203" customWidth="1"/>
    <col min="1290" max="1291" width="4.5703125" style="203" customWidth="1"/>
    <col min="1292" max="1292" width="7.5703125" style="203" customWidth="1"/>
    <col min="1293" max="1293" width="8" style="203" customWidth="1"/>
    <col min="1294" max="1296" width="4.5703125" style="203" customWidth="1"/>
    <col min="1297" max="1297" width="7.140625" style="203" customWidth="1"/>
    <col min="1298" max="1298" width="7.42578125" style="203" customWidth="1"/>
    <col min="1299" max="1299" width="7.85546875" style="203" customWidth="1"/>
    <col min="1300" max="1300" width="4.5703125" style="203" customWidth="1"/>
    <col min="1301" max="1301" width="3.140625" style="203" customWidth="1"/>
    <col min="1302" max="1302" width="7.42578125" style="203" customWidth="1"/>
    <col min="1303" max="1303" width="8.140625" style="203" customWidth="1"/>
    <col min="1304" max="1304" width="4.5703125" style="203" customWidth="1"/>
    <col min="1305" max="1305" width="10.5703125" style="203" customWidth="1"/>
    <col min="1306" max="1306" width="2.5703125" style="203" customWidth="1"/>
    <col min="1307" max="1308" width="8.42578125" style="203" customWidth="1"/>
    <col min="1309" max="1311" width="4.5703125" style="203" customWidth="1"/>
    <col min="1312" max="1312" width="7.140625" style="203" customWidth="1"/>
    <col min="1313" max="1313" width="8.5703125" style="203" customWidth="1"/>
    <col min="1314" max="1317" width="4.5703125" style="203" customWidth="1"/>
    <col min="1318" max="1319" width="11.5703125" style="203"/>
    <col min="1320" max="1320" width="7.42578125" style="203" customWidth="1"/>
    <col min="1321" max="1321" width="6.5703125" style="203" customWidth="1"/>
    <col min="1322" max="1322" width="8.140625" style="203" customWidth="1"/>
    <col min="1323" max="1323" width="9.140625" style="203" customWidth="1"/>
    <col min="1324" max="1324" width="11.5703125" style="203"/>
    <col min="1325" max="1325" width="4.42578125" style="203" customWidth="1"/>
    <col min="1326" max="1326" width="4.85546875" style="203" customWidth="1"/>
    <col min="1327" max="1327" width="3.5703125" style="203" customWidth="1"/>
    <col min="1328" max="1328" width="4.42578125" style="203" customWidth="1"/>
    <col min="1329" max="1329" width="7.85546875" style="203" customWidth="1"/>
    <col min="1330" max="1330" width="3.42578125" style="203" customWidth="1"/>
    <col min="1331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4" width="7" style="203" customWidth="1"/>
    <col min="1545" max="1545" width="8.5703125" style="203" customWidth="1"/>
    <col min="1546" max="1547" width="4.5703125" style="203" customWidth="1"/>
    <col min="1548" max="1548" width="7.5703125" style="203" customWidth="1"/>
    <col min="1549" max="1549" width="8" style="203" customWidth="1"/>
    <col min="1550" max="1552" width="4.5703125" style="203" customWidth="1"/>
    <col min="1553" max="1553" width="7.140625" style="203" customWidth="1"/>
    <col min="1554" max="1554" width="7.42578125" style="203" customWidth="1"/>
    <col min="1555" max="1555" width="7.85546875" style="203" customWidth="1"/>
    <col min="1556" max="1556" width="4.5703125" style="203" customWidth="1"/>
    <col min="1557" max="1557" width="3.140625" style="203" customWidth="1"/>
    <col min="1558" max="1558" width="7.42578125" style="203" customWidth="1"/>
    <col min="1559" max="1559" width="8.140625" style="203" customWidth="1"/>
    <col min="1560" max="1560" width="4.5703125" style="203" customWidth="1"/>
    <col min="1561" max="1561" width="10.5703125" style="203" customWidth="1"/>
    <col min="1562" max="1562" width="2.5703125" style="203" customWidth="1"/>
    <col min="1563" max="1564" width="8.42578125" style="203" customWidth="1"/>
    <col min="1565" max="1567" width="4.5703125" style="203" customWidth="1"/>
    <col min="1568" max="1568" width="7.140625" style="203" customWidth="1"/>
    <col min="1569" max="1569" width="8.5703125" style="203" customWidth="1"/>
    <col min="1570" max="1573" width="4.5703125" style="203" customWidth="1"/>
    <col min="1574" max="1575" width="11.5703125" style="203"/>
    <col min="1576" max="1576" width="7.42578125" style="203" customWidth="1"/>
    <col min="1577" max="1577" width="6.5703125" style="203" customWidth="1"/>
    <col min="1578" max="1578" width="8.140625" style="203" customWidth="1"/>
    <col min="1579" max="1579" width="9.140625" style="203" customWidth="1"/>
    <col min="1580" max="1580" width="11.5703125" style="203"/>
    <col min="1581" max="1581" width="4.42578125" style="203" customWidth="1"/>
    <col min="1582" max="1582" width="4.85546875" style="203" customWidth="1"/>
    <col min="1583" max="1583" width="3.5703125" style="203" customWidth="1"/>
    <col min="1584" max="1584" width="4.42578125" style="203" customWidth="1"/>
    <col min="1585" max="1585" width="7.85546875" style="203" customWidth="1"/>
    <col min="1586" max="1586" width="3.42578125" style="203" customWidth="1"/>
    <col min="1587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0" width="7" style="203" customWidth="1"/>
    <col min="1801" max="1801" width="8.5703125" style="203" customWidth="1"/>
    <col min="1802" max="1803" width="4.5703125" style="203" customWidth="1"/>
    <col min="1804" max="1804" width="7.5703125" style="203" customWidth="1"/>
    <col min="1805" max="1805" width="8" style="203" customWidth="1"/>
    <col min="1806" max="1808" width="4.5703125" style="203" customWidth="1"/>
    <col min="1809" max="1809" width="7.140625" style="203" customWidth="1"/>
    <col min="1810" max="1810" width="7.42578125" style="203" customWidth="1"/>
    <col min="1811" max="1811" width="7.85546875" style="203" customWidth="1"/>
    <col min="1812" max="1812" width="4.5703125" style="203" customWidth="1"/>
    <col min="1813" max="1813" width="3.140625" style="203" customWidth="1"/>
    <col min="1814" max="1814" width="7.42578125" style="203" customWidth="1"/>
    <col min="1815" max="1815" width="8.140625" style="203" customWidth="1"/>
    <col min="1816" max="1816" width="4.5703125" style="203" customWidth="1"/>
    <col min="1817" max="1817" width="10.5703125" style="203" customWidth="1"/>
    <col min="1818" max="1818" width="2.5703125" style="203" customWidth="1"/>
    <col min="1819" max="1820" width="8.42578125" style="203" customWidth="1"/>
    <col min="1821" max="1823" width="4.5703125" style="203" customWidth="1"/>
    <col min="1824" max="1824" width="7.140625" style="203" customWidth="1"/>
    <col min="1825" max="1825" width="8.5703125" style="203" customWidth="1"/>
    <col min="1826" max="1829" width="4.5703125" style="203" customWidth="1"/>
    <col min="1830" max="1831" width="11.5703125" style="203"/>
    <col min="1832" max="1832" width="7.42578125" style="203" customWidth="1"/>
    <col min="1833" max="1833" width="6.5703125" style="203" customWidth="1"/>
    <col min="1834" max="1834" width="8.140625" style="203" customWidth="1"/>
    <col min="1835" max="1835" width="9.140625" style="203" customWidth="1"/>
    <col min="1836" max="1836" width="11.5703125" style="203"/>
    <col min="1837" max="1837" width="4.42578125" style="203" customWidth="1"/>
    <col min="1838" max="1838" width="4.85546875" style="203" customWidth="1"/>
    <col min="1839" max="1839" width="3.5703125" style="203" customWidth="1"/>
    <col min="1840" max="1840" width="4.42578125" style="203" customWidth="1"/>
    <col min="1841" max="1841" width="7.85546875" style="203" customWidth="1"/>
    <col min="1842" max="1842" width="3.42578125" style="203" customWidth="1"/>
    <col min="1843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6" width="7" style="203" customWidth="1"/>
    <col min="2057" max="2057" width="8.5703125" style="203" customWidth="1"/>
    <col min="2058" max="2059" width="4.5703125" style="203" customWidth="1"/>
    <col min="2060" max="2060" width="7.5703125" style="203" customWidth="1"/>
    <col min="2061" max="2061" width="8" style="203" customWidth="1"/>
    <col min="2062" max="2064" width="4.5703125" style="203" customWidth="1"/>
    <col min="2065" max="2065" width="7.140625" style="203" customWidth="1"/>
    <col min="2066" max="2066" width="7.42578125" style="203" customWidth="1"/>
    <col min="2067" max="2067" width="7.85546875" style="203" customWidth="1"/>
    <col min="2068" max="2068" width="4.5703125" style="203" customWidth="1"/>
    <col min="2069" max="2069" width="3.140625" style="203" customWidth="1"/>
    <col min="2070" max="2070" width="7.42578125" style="203" customWidth="1"/>
    <col min="2071" max="2071" width="8.140625" style="203" customWidth="1"/>
    <col min="2072" max="2072" width="4.5703125" style="203" customWidth="1"/>
    <col min="2073" max="2073" width="10.5703125" style="203" customWidth="1"/>
    <col min="2074" max="2074" width="2.5703125" style="203" customWidth="1"/>
    <col min="2075" max="2076" width="8.42578125" style="203" customWidth="1"/>
    <col min="2077" max="2079" width="4.5703125" style="203" customWidth="1"/>
    <col min="2080" max="2080" width="7.140625" style="203" customWidth="1"/>
    <col min="2081" max="2081" width="8.5703125" style="203" customWidth="1"/>
    <col min="2082" max="2085" width="4.5703125" style="203" customWidth="1"/>
    <col min="2086" max="2087" width="11.5703125" style="203"/>
    <col min="2088" max="2088" width="7.42578125" style="203" customWidth="1"/>
    <col min="2089" max="2089" width="6.5703125" style="203" customWidth="1"/>
    <col min="2090" max="2090" width="8.140625" style="203" customWidth="1"/>
    <col min="2091" max="2091" width="9.140625" style="203" customWidth="1"/>
    <col min="2092" max="2092" width="11.5703125" style="203"/>
    <col min="2093" max="2093" width="4.42578125" style="203" customWidth="1"/>
    <col min="2094" max="2094" width="4.85546875" style="203" customWidth="1"/>
    <col min="2095" max="2095" width="3.5703125" style="203" customWidth="1"/>
    <col min="2096" max="2096" width="4.42578125" style="203" customWidth="1"/>
    <col min="2097" max="2097" width="7.85546875" style="203" customWidth="1"/>
    <col min="2098" max="2098" width="3.42578125" style="203" customWidth="1"/>
    <col min="2099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2" width="7" style="203" customWidth="1"/>
    <col min="2313" max="2313" width="8.5703125" style="203" customWidth="1"/>
    <col min="2314" max="2315" width="4.5703125" style="203" customWidth="1"/>
    <col min="2316" max="2316" width="7.5703125" style="203" customWidth="1"/>
    <col min="2317" max="2317" width="8" style="203" customWidth="1"/>
    <col min="2318" max="2320" width="4.5703125" style="203" customWidth="1"/>
    <col min="2321" max="2321" width="7.140625" style="203" customWidth="1"/>
    <col min="2322" max="2322" width="7.42578125" style="203" customWidth="1"/>
    <col min="2323" max="2323" width="7.85546875" style="203" customWidth="1"/>
    <col min="2324" max="2324" width="4.5703125" style="203" customWidth="1"/>
    <col min="2325" max="2325" width="3.140625" style="203" customWidth="1"/>
    <col min="2326" max="2326" width="7.42578125" style="203" customWidth="1"/>
    <col min="2327" max="2327" width="8.140625" style="203" customWidth="1"/>
    <col min="2328" max="2328" width="4.5703125" style="203" customWidth="1"/>
    <col min="2329" max="2329" width="10.5703125" style="203" customWidth="1"/>
    <col min="2330" max="2330" width="2.5703125" style="203" customWidth="1"/>
    <col min="2331" max="2332" width="8.42578125" style="203" customWidth="1"/>
    <col min="2333" max="2335" width="4.5703125" style="203" customWidth="1"/>
    <col min="2336" max="2336" width="7.140625" style="203" customWidth="1"/>
    <col min="2337" max="2337" width="8.5703125" style="203" customWidth="1"/>
    <col min="2338" max="2341" width="4.5703125" style="203" customWidth="1"/>
    <col min="2342" max="2343" width="11.5703125" style="203"/>
    <col min="2344" max="2344" width="7.42578125" style="203" customWidth="1"/>
    <col min="2345" max="2345" width="6.5703125" style="203" customWidth="1"/>
    <col min="2346" max="2346" width="8.140625" style="203" customWidth="1"/>
    <col min="2347" max="2347" width="9.140625" style="203" customWidth="1"/>
    <col min="2348" max="2348" width="11.5703125" style="203"/>
    <col min="2349" max="2349" width="4.42578125" style="203" customWidth="1"/>
    <col min="2350" max="2350" width="4.85546875" style="203" customWidth="1"/>
    <col min="2351" max="2351" width="3.5703125" style="203" customWidth="1"/>
    <col min="2352" max="2352" width="4.42578125" style="203" customWidth="1"/>
    <col min="2353" max="2353" width="7.85546875" style="203" customWidth="1"/>
    <col min="2354" max="2354" width="3.42578125" style="203" customWidth="1"/>
    <col min="2355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8" width="7" style="203" customWidth="1"/>
    <col min="2569" max="2569" width="8.5703125" style="203" customWidth="1"/>
    <col min="2570" max="2571" width="4.5703125" style="203" customWidth="1"/>
    <col min="2572" max="2572" width="7.5703125" style="203" customWidth="1"/>
    <col min="2573" max="2573" width="8" style="203" customWidth="1"/>
    <col min="2574" max="2576" width="4.5703125" style="203" customWidth="1"/>
    <col min="2577" max="2577" width="7.140625" style="203" customWidth="1"/>
    <col min="2578" max="2578" width="7.42578125" style="203" customWidth="1"/>
    <col min="2579" max="2579" width="7.85546875" style="203" customWidth="1"/>
    <col min="2580" max="2580" width="4.5703125" style="203" customWidth="1"/>
    <col min="2581" max="2581" width="3.140625" style="203" customWidth="1"/>
    <col min="2582" max="2582" width="7.42578125" style="203" customWidth="1"/>
    <col min="2583" max="2583" width="8.140625" style="203" customWidth="1"/>
    <col min="2584" max="2584" width="4.5703125" style="203" customWidth="1"/>
    <col min="2585" max="2585" width="10.5703125" style="203" customWidth="1"/>
    <col min="2586" max="2586" width="2.5703125" style="203" customWidth="1"/>
    <col min="2587" max="2588" width="8.42578125" style="203" customWidth="1"/>
    <col min="2589" max="2591" width="4.5703125" style="203" customWidth="1"/>
    <col min="2592" max="2592" width="7.140625" style="203" customWidth="1"/>
    <col min="2593" max="2593" width="8.5703125" style="203" customWidth="1"/>
    <col min="2594" max="2597" width="4.5703125" style="203" customWidth="1"/>
    <col min="2598" max="2599" width="11.5703125" style="203"/>
    <col min="2600" max="2600" width="7.42578125" style="203" customWidth="1"/>
    <col min="2601" max="2601" width="6.5703125" style="203" customWidth="1"/>
    <col min="2602" max="2602" width="8.140625" style="203" customWidth="1"/>
    <col min="2603" max="2603" width="9.140625" style="203" customWidth="1"/>
    <col min="2604" max="2604" width="11.5703125" style="203"/>
    <col min="2605" max="2605" width="4.42578125" style="203" customWidth="1"/>
    <col min="2606" max="2606" width="4.85546875" style="203" customWidth="1"/>
    <col min="2607" max="2607" width="3.5703125" style="203" customWidth="1"/>
    <col min="2608" max="2608" width="4.42578125" style="203" customWidth="1"/>
    <col min="2609" max="2609" width="7.85546875" style="203" customWidth="1"/>
    <col min="2610" max="2610" width="3.42578125" style="203" customWidth="1"/>
    <col min="2611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4" width="7" style="203" customWidth="1"/>
    <col min="2825" max="2825" width="8.5703125" style="203" customWidth="1"/>
    <col min="2826" max="2827" width="4.5703125" style="203" customWidth="1"/>
    <col min="2828" max="2828" width="7.5703125" style="203" customWidth="1"/>
    <col min="2829" max="2829" width="8" style="203" customWidth="1"/>
    <col min="2830" max="2832" width="4.5703125" style="203" customWidth="1"/>
    <col min="2833" max="2833" width="7.140625" style="203" customWidth="1"/>
    <col min="2834" max="2834" width="7.42578125" style="203" customWidth="1"/>
    <col min="2835" max="2835" width="7.85546875" style="203" customWidth="1"/>
    <col min="2836" max="2836" width="4.5703125" style="203" customWidth="1"/>
    <col min="2837" max="2837" width="3.140625" style="203" customWidth="1"/>
    <col min="2838" max="2838" width="7.42578125" style="203" customWidth="1"/>
    <col min="2839" max="2839" width="8.140625" style="203" customWidth="1"/>
    <col min="2840" max="2840" width="4.5703125" style="203" customWidth="1"/>
    <col min="2841" max="2841" width="10.5703125" style="203" customWidth="1"/>
    <col min="2842" max="2842" width="2.5703125" style="203" customWidth="1"/>
    <col min="2843" max="2844" width="8.42578125" style="203" customWidth="1"/>
    <col min="2845" max="2847" width="4.5703125" style="203" customWidth="1"/>
    <col min="2848" max="2848" width="7.140625" style="203" customWidth="1"/>
    <col min="2849" max="2849" width="8.5703125" style="203" customWidth="1"/>
    <col min="2850" max="2853" width="4.5703125" style="203" customWidth="1"/>
    <col min="2854" max="2855" width="11.5703125" style="203"/>
    <col min="2856" max="2856" width="7.42578125" style="203" customWidth="1"/>
    <col min="2857" max="2857" width="6.5703125" style="203" customWidth="1"/>
    <col min="2858" max="2858" width="8.140625" style="203" customWidth="1"/>
    <col min="2859" max="2859" width="9.140625" style="203" customWidth="1"/>
    <col min="2860" max="2860" width="11.5703125" style="203"/>
    <col min="2861" max="2861" width="4.42578125" style="203" customWidth="1"/>
    <col min="2862" max="2862" width="4.85546875" style="203" customWidth="1"/>
    <col min="2863" max="2863" width="3.5703125" style="203" customWidth="1"/>
    <col min="2864" max="2864" width="4.42578125" style="203" customWidth="1"/>
    <col min="2865" max="2865" width="7.85546875" style="203" customWidth="1"/>
    <col min="2866" max="2866" width="3.42578125" style="203" customWidth="1"/>
    <col min="2867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0" width="7" style="203" customWidth="1"/>
    <col min="3081" max="3081" width="8.5703125" style="203" customWidth="1"/>
    <col min="3082" max="3083" width="4.5703125" style="203" customWidth="1"/>
    <col min="3084" max="3084" width="7.5703125" style="203" customWidth="1"/>
    <col min="3085" max="3085" width="8" style="203" customWidth="1"/>
    <col min="3086" max="3088" width="4.5703125" style="203" customWidth="1"/>
    <col min="3089" max="3089" width="7.140625" style="203" customWidth="1"/>
    <col min="3090" max="3090" width="7.42578125" style="203" customWidth="1"/>
    <col min="3091" max="3091" width="7.85546875" style="203" customWidth="1"/>
    <col min="3092" max="3092" width="4.5703125" style="203" customWidth="1"/>
    <col min="3093" max="3093" width="3.140625" style="203" customWidth="1"/>
    <col min="3094" max="3094" width="7.42578125" style="203" customWidth="1"/>
    <col min="3095" max="3095" width="8.140625" style="203" customWidth="1"/>
    <col min="3096" max="3096" width="4.5703125" style="203" customWidth="1"/>
    <col min="3097" max="3097" width="10.5703125" style="203" customWidth="1"/>
    <col min="3098" max="3098" width="2.5703125" style="203" customWidth="1"/>
    <col min="3099" max="3100" width="8.42578125" style="203" customWidth="1"/>
    <col min="3101" max="3103" width="4.5703125" style="203" customWidth="1"/>
    <col min="3104" max="3104" width="7.140625" style="203" customWidth="1"/>
    <col min="3105" max="3105" width="8.5703125" style="203" customWidth="1"/>
    <col min="3106" max="3109" width="4.5703125" style="203" customWidth="1"/>
    <col min="3110" max="3111" width="11.5703125" style="203"/>
    <col min="3112" max="3112" width="7.42578125" style="203" customWidth="1"/>
    <col min="3113" max="3113" width="6.5703125" style="203" customWidth="1"/>
    <col min="3114" max="3114" width="8.140625" style="203" customWidth="1"/>
    <col min="3115" max="3115" width="9.140625" style="203" customWidth="1"/>
    <col min="3116" max="3116" width="11.5703125" style="203"/>
    <col min="3117" max="3117" width="4.42578125" style="203" customWidth="1"/>
    <col min="3118" max="3118" width="4.85546875" style="203" customWidth="1"/>
    <col min="3119" max="3119" width="3.5703125" style="203" customWidth="1"/>
    <col min="3120" max="3120" width="4.42578125" style="203" customWidth="1"/>
    <col min="3121" max="3121" width="7.85546875" style="203" customWidth="1"/>
    <col min="3122" max="3122" width="3.42578125" style="203" customWidth="1"/>
    <col min="3123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6" width="7" style="203" customWidth="1"/>
    <col min="3337" max="3337" width="8.5703125" style="203" customWidth="1"/>
    <col min="3338" max="3339" width="4.5703125" style="203" customWidth="1"/>
    <col min="3340" max="3340" width="7.5703125" style="203" customWidth="1"/>
    <col min="3341" max="3341" width="8" style="203" customWidth="1"/>
    <col min="3342" max="3344" width="4.5703125" style="203" customWidth="1"/>
    <col min="3345" max="3345" width="7.140625" style="203" customWidth="1"/>
    <col min="3346" max="3346" width="7.42578125" style="203" customWidth="1"/>
    <col min="3347" max="3347" width="7.85546875" style="203" customWidth="1"/>
    <col min="3348" max="3348" width="4.5703125" style="203" customWidth="1"/>
    <col min="3349" max="3349" width="3.140625" style="203" customWidth="1"/>
    <col min="3350" max="3350" width="7.42578125" style="203" customWidth="1"/>
    <col min="3351" max="3351" width="8.140625" style="203" customWidth="1"/>
    <col min="3352" max="3352" width="4.5703125" style="203" customWidth="1"/>
    <col min="3353" max="3353" width="10.5703125" style="203" customWidth="1"/>
    <col min="3354" max="3354" width="2.5703125" style="203" customWidth="1"/>
    <col min="3355" max="3356" width="8.42578125" style="203" customWidth="1"/>
    <col min="3357" max="3359" width="4.5703125" style="203" customWidth="1"/>
    <col min="3360" max="3360" width="7.140625" style="203" customWidth="1"/>
    <col min="3361" max="3361" width="8.5703125" style="203" customWidth="1"/>
    <col min="3362" max="3365" width="4.5703125" style="203" customWidth="1"/>
    <col min="3366" max="3367" width="11.5703125" style="203"/>
    <col min="3368" max="3368" width="7.42578125" style="203" customWidth="1"/>
    <col min="3369" max="3369" width="6.5703125" style="203" customWidth="1"/>
    <col min="3370" max="3370" width="8.140625" style="203" customWidth="1"/>
    <col min="3371" max="3371" width="9.140625" style="203" customWidth="1"/>
    <col min="3372" max="3372" width="11.5703125" style="203"/>
    <col min="3373" max="3373" width="4.42578125" style="203" customWidth="1"/>
    <col min="3374" max="3374" width="4.85546875" style="203" customWidth="1"/>
    <col min="3375" max="3375" width="3.5703125" style="203" customWidth="1"/>
    <col min="3376" max="3376" width="4.42578125" style="203" customWidth="1"/>
    <col min="3377" max="3377" width="7.85546875" style="203" customWidth="1"/>
    <col min="3378" max="3378" width="3.42578125" style="203" customWidth="1"/>
    <col min="3379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2" width="7" style="203" customWidth="1"/>
    <col min="3593" max="3593" width="8.5703125" style="203" customWidth="1"/>
    <col min="3594" max="3595" width="4.5703125" style="203" customWidth="1"/>
    <col min="3596" max="3596" width="7.5703125" style="203" customWidth="1"/>
    <col min="3597" max="3597" width="8" style="203" customWidth="1"/>
    <col min="3598" max="3600" width="4.5703125" style="203" customWidth="1"/>
    <col min="3601" max="3601" width="7.140625" style="203" customWidth="1"/>
    <col min="3602" max="3602" width="7.42578125" style="203" customWidth="1"/>
    <col min="3603" max="3603" width="7.85546875" style="203" customWidth="1"/>
    <col min="3604" max="3604" width="4.5703125" style="203" customWidth="1"/>
    <col min="3605" max="3605" width="3.140625" style="203" customWidth="1"/>
    <col min="3606" max="3606" width="7.42578125" style="203" customWidth="1"/>
    <col min="3607" max="3607" width="8.140625" style="203" customWidth="1"/>
    <col min="3608" max="3608" width="4.5703125" style="203" customWidth="1"/>
    <col min="3609" max="3609" width="10.5703125" style="203" customWidth="1"/>
    <col min="3610" max="3610" width="2.5703125" style="203" customWidth="1"/>
    <col min="3611" max="3612" width="8.42578125" style="203" customWidth="1"/>
    <col min="3613" max="3615" width="4.5703125" style="203" customWidth="1"/>
    <col min="3616" max="3616" width="7.140625" style="203" customWidth="1"/>
    <col min="3617" max="3617" width="8.5703125" style="203" customWidth="1"/>
    <col min="3618" max="3621" width="4.5703125" style="203" customWidth="1"/>
    <col min="3622" max="3623" width="11.5703125" style="203"/>
    <col min="3624" max="3624" width="7.42578125" style="203" customWidth="1"/>
    <col min="3625" max="3625" width="6.5703125" style="203" customWidth="1"/>
    <col min="3626" max="3626" width="8.140625" style="203" customWidth="1"/>
    <col min="3627" max="3627" width="9.140625" style="203" customWidth="1"/>
    <col min="3628" max="3628" width="11.5703125" style="203"/>
    <col min="3629" max="3629" width="4.42578125" style="203" customWidth="1"/>
    <col min="3630" max="3630" width="4.85546875" style="203" customWidth="1"/>
    <col min="3631" max="3631" width="3.5703125" style="203" customWidth="1"/>
    <col min="3632" max="3632" width="4.42578125" style="203" customWidth="1"/>
    <col min="3633" max="3633" width="7.85546875" style="203" customWidth="1"/>
    <col min="3634" max="3634" width="3.42578125" style="203" customWidth="1"/>
    <col min="3635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8" width="7" style="203" customWidth="1"/>
    <col min="3849" max="3849" width="8.5703125" style="203" customWidth="1"/>
    <col min="3850" max="3851" width="4.5703125" style="203" customWidth="1"/>
    <col min="3852" max="3852" width="7.5703125" style="203" customWidth="1"/>
    <col min="3853" max="3853" width="8" style="203" customWidth="1"/>
    <col min="3854" max="3856" width="4.5703125" style="203" customWidth="1"/>
    <col min="3857" max="3857" width="7.140625" style="203" customWidth="1"/>
    <col min="3858" max="3858" width="7.42578125" style="203" customWidth="1"/>
    <col min="3859" max="3859" width="7.85546875" style="203" customWidth="1"/>
    <col min="3860" max="3860" width="4.5703125" style="203" customWidth="1"/>
    <col min="3861" max="3861" width="3.140625" style="203" customWidth="1"/>
    <col min="3862" max="3862" width="7.42578125" style="203" customWidth="1"/>
    <col min="3863" max="3863" width="8.140625" style="203" customWidth="1"/>
    <col min="3864" max="3864" width="4.5703125" style="203" customWidth="1"/>
    <col min="3865" max="3865" width="10.5703125" style="203" customWidth="1"/>
    <col min="3866" max="3866" width="2.5703125" style="203" customWidth="1"/>
    <col min="3867" max="3868" width="8.42578125" style="203" customWidth="1"/>
    <col min="3869" max="3871" width="4.5703125" style="203" customWidth="1"/>
    <col min="3872" max="3872" width="7.140625" style="203" customWidth="1"/>
    <col min="3873" max="3873" width="8.5703125" style="203" customWidth="1"/>
    <col min="3874" max="3877" width="4.5703125" style="203" customWidth="1"/>
    <col min="3878" max="3879" width="11.5703125" style="203"/>
    <col min="3880" max="3880" width="7.42578125" style="203" customWidth="1"/>
    <col min="3881" max="3881" width="6.5703125" style="203" customWidth="1"/>
    <col min="3882" max="3882" width="8.140625" style="203" customWidth="1"/>
    <col min="3883" max="3883" width="9.140625" style="203" customWidth="1"/>
    <col min="3884" max="3884" width="11.5703125" style="203"/>
    <col min="3885" max="3885" width="4.42578125" style="203" customWidth="1"/>
    <col min="3886" max="3886" width="4.85546875" style="203" customWidth="1"/>
    <col min="3887" max="3887" width="3.5703125" style="203" customWidth="1"/>
    <col min="3888" max="3888" width="4.42578125" style="203" customWidth="1"/>
    <col min="3889" max="3889" width="7.85546875" style="203" customWidth="1"/>
    <col min="3890" max="3890" width="3.42578125" style="203" customWidth="1"/>
    <col min="3891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4" width="7" style="203" customWidth="1"/>
    <col min="4105" max="4105" width="8.5703125" style="203" customWidth="1"/>
    <col min="4106" max="4107" width="4.5703125" style="203" customWidth="1"/>
    <col min="4108" max="4108" width="7.5703125" style="203" customWidth="1"/>
    <col min="4109" max="4109" width="8" style="203" customWidth="1"/>
    <col min="4110" max="4112" width="4.5703125" style="203" customWidth="1"/>
    <col min="4113" max="4113" width="7.140625" style="203" customWidth="1"/>
    <col min="4114" max="4114" width="7.42578125" style="203" customWidth="1"/>
    <col min="4115" max="4115" width="7.85546875" style="203" customWidth="1"/>
    <col min="4116" max="4116" width="4.5703125" style="203" customWidth="1"/>
    <col min="4117" max="4117" width="3.140625" style="203" customWidth="1"/>
    <col min="4118" max="4118" width="7.42578125" style="203" customWidth="1"/>
    <col min="4119" max="4119" width="8.140625" style="203" customWidth="1"/>
    <col min="4120" max="4120" width="4.5703125" style="203" customWidth="1"/>
    <col min="4121" max="4121" width="10.5703125" style="203" customWidth="1"/>
    <col min="4122" max="4122" width="2.5703125" style="203" customWidth="1"/>
    <col min="4123" max="4124" width="8.42578125" style="203" customWidth="1"/>
    <col min="4125" max="4127" width="4.5703125" style="203" customWidth="1"/>
    <col min="4128" max="4128" width="7.140625" style="203" customWidth="1"/>
    <col min="4129" max="4129" width="8.5703125" style="203" customWidth="1"/>
    <col min="4130" max="4133" width="4.5703125" style="203" customWidth="1"/>
    <col min="4134" max="4135" width="11.5703125" style="203"/>
    <col min="4136" max="4136" width="7.42578125" style="203" customWidth="1"/>
    <col min="4137" max="4137" width="6.5703125" style="203" customWidth="1"/>
    <col min="4138" max="4138" width="8.140625" style="203" customWidth="1"/>
    <col min="4139" max="4139" width="9.140625" style="203" customWidth="1"/>
    <col min="4140" max="4140" width="11.5703125" style="203"/>
    <col min="4141" max="4141" width="4.42578125" style="203" customWidth="1"/>
    <col min="4142" max="4142" width="4.85546875" style="203" customWidth="1"/>
    <col min="4143" max="4143" width="3.5703125" style="203" customWidth="1"/>
    <col min="4144" max="4144" width="4.42578125" style="203" customWidth="1"/>
    <col min="4145" max="4145" width="7.85546875" style="203" customWidth="1"/>
    <col min="4146" max="4146" width="3.42578125" style="203" customWidth="1"/>
    <col min="4147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0" width="7" style="203" customWidth="1"/>
    <col min="4361" max="4361" width="8.5703125" style="203" customWidth="1"/>
    <col min="4362" max="4363" width="4.5703125" style="203" customWidth="1"/>
    <col min="4364" max="4364" width="7.5703125" style="203" customWidth="1"/>
    <col min="4365" max="4365" width="8" style="203" customWidth="1"/>
    <col min="4366" max="4368" width="4.5703125" style="203" customWidth="1"/>
    <col min="4369" max="4369" width="7.140625" style="203" customWidth="1"/>
    <col min="4370" max="4370" width="7.42578125" style="203" customWidth="1"/>
    <col min="4371" max="4371" width="7.85546875" style="203" customWidth="1"/>
    <col min="4372" max="4372" width="4.5703125" style="203" customWidth="1"/>
    <col min="4373" max="4373" width="3.140625" style="203" customWidth="1"/>
    <col min="4374" max="4374" width="7.42578125" style="203" customWidth="1"/>
    <col min="4375" max="4375" width="8.140625" style="203" customWidth="1"/>
    <col min="4376" max="4376" width="4.5703125" style="203" customWidth="1"/>
    <col min="4377" max="4377" width="10.5703125" style="203" customWidth="1"/>
    <col min="4378" max="4378" width="2.5703125" style="203" customWidth="1"/>
    <col min="4379" max="4380" width="8.42578125" style="203" customWidth="1"/>
    <col min="4381" max="4383" width="4.5703125" style="203" customWidth="1"/>
    <col min="4384" max="4384" width="7.140625" style="203" customWidth="1"/>
    <col min="4385" max="4385" width="8.5703125" style="203" customWidth="1"/>
    <col min="4386" max="4389" width="4.5703125" style="203" customWidth="1"/>
    <col min="4390" max="4391" width="11.5703125" style="203"/>
    <col min="4392" max="4392" width="7.42578125" style="203" customWidth="1"/>
    <col min="4393" max="4393" width="6.5703125" style="203" customWidth="1"/>
    <col min="4394" max="4394" width="8.140625" style="203" customWidth="1"/>
    <col min="4395" max="4395" width="9.140625" style="203" customWidth="1"/>
    <col min="4396" max="4396" width="11.5703125" style="203"/>
    <col min="4397" max="4397" width="4.42578125" style="203" customWidth="1"/>
    <col min="4398" max="4398" width="4.85546875" style="203" customWidth="1"/>
    <col min="4399" max="4399" width="3.5703125" style="203" customWidth="1"/>
    <col min="4400" max="4400" width="4.42578125" style="203" customWidth="1"/>
    <col min="4401" max="4401" width="7.85546875" style="203" customWidth="1"/>
    <col min="4402" max="4402" width="3.42578125" style="203" customWidth="1"/>
    <col min="4403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6" width="7" style="203" customWidth="1"/>
    <col min="4617" max="4617" width="8.5703125" style="203" customWidth="1"/>
    <col min="4618" max="4619" width="4.5703125" style="203" customWidth="1"/>
    <col min="4620" max="4620" width="7.5703125" style="203" customWidth="1"/>
    <col min="4621" max="4621" width="8" style="203" customWidth="1"/>
    <col min="4622" max="4624" width="4.5703125" style="203" customWidth="1"/>
    <col min="4625" max="4625" width="7.140625" style="203" customWidth="1"/>
    <col min="4626" max="4626" width="7.42578125" style="203" customWidth="1"/>
    <col min="4627" max="4627" width="7.85546875" style="203" customWidth="1"/>
    <col min="4628" max="4628" width="4.5703125" style="203" customWidth="1"/>
    <col min="4629" max="4629" width="3.140625" style="203" customWidth="1"/>
    <col min="4630" max="4630" width="7.42578125" style="203" customWidth="1"/>
    <col min="4631" max="4631" width="8.140625" style="203" customWidth="1"/>
    <col min="4632" max="4632" width="4.5703125" style="203" customWidth="1"/>
    <col min="4633" max="4633" width="10.5703125" style="203" customWidth="1"/>
    <col min="4634" max="4634" width="2.5703125" style="203" customWidth="1"/>
    <col min="4635" max="4636" width="8.42578125" style="203" customWidth="1"/>
    <col min="4637" max="4639" width="4.5703125" style="203" customWidth="1"/>
    <col min="4640" max="4640" width="7.140625" style="203" customWidth="1"/>
    <col min="4641" max="4641" width="8.5703125" style="203" customWidth="1"/>
    <col min="4642" max="4645" width="4.5703125" style="203" customWidth="1"/>
    <col min="4646" max="4647" width="11.5703125" style="203"/>
    <col min="4648" max="4648" width="7.42578125" style="203" customWidth="1"/>
    <col min="4649" max="4649" width="6.5703125" style="203" customWidth="1"/>
    <col min="4650" max="4650" width="8.140625" style="203" customWidth="1"/>
    <col min="4651" max="4651" width="9.140625" style="203" customWidth="1"/>
    <col min="4652" max="4652" width="11.5703125" style="203"/>
    <col min="4653" max="4653" width="4.42578125" style="203" customWidth="1"/>
    <col min="4654" max="4654" width="4.85546875" style="203" customWidth="1"/>
    <col min="4655" max="4655" width="3.5703125" style="203" customWidth="1"/>
    <col min="4656" max="4656" width="4.42578125" style="203" customWidth="1"/>
    <col min="4657" max="4657" width="7.85546875" style="203" customWidth="1"/>
    <col min="4658" max="4658" width="3.42578125" style="203" customWidth="1"/>
    <col min="4659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2" width="7" style="203" customWidth="1"/>
    <col min="4873" max="4873" width="8.5703125" style="203" customWidth="1"/>
    <col min="4874" max="4875" width="4.5703125" style="203" customWidth="1"/>
    <col min="4876" max="4876" width="7.5703125" style="203" customWidth="1"/>
    <col min="4877" max="4877" width="8" style="203" customWidth="1"/>
    <col min="4878" max="4880" width="4.5703125" style="203" customWidth="1"/>
    <col min="4881" max="4881" width="7.140625" style="203" customWidth="1"/>
    <col min="4882" max="4882" width="7.42578125" style="203" customWidth="1"/>
    <col min="4883" max="4883" width="7.85546875" style="203" customWidth="1"/>
    <col min="4884" max="4884" width="4.5703125" style="203" customWidth="1"/>
    <col min="4885" max="4885" width="3.140625" style="203" customWidth="1"/>
    <col min="4886" max="4886" width="7.42578125" style="203" customWidth="1"/>
    <col min="4887" max="4887" width="8.140625" style="203" customWidth="1"/>
    <col min="4888" max="4888" width="4.5703125" style="203" customWidth="1"/>
    <col min="4889" max="4889" width="10.5703125" style="203" customWidth="1"/>
    <col min="4890" max="4890" width="2.5703125" style="203" customWidth="1"/>
    <col min="4891" max="4892" width="8.42578125" style="203" customWidth="1"/>
    <col min="4893" max="4895" width="4.5703125" style="203" customWidth="1"/>
    <col min="4896" max="4896" width="7.140625" style="203" customWidth="1"/>
    <col min="4897" max="4897" width="8.5703125" style="203" customWidth="1"/>
    <col min="4898" max="4901" width="4.5703125" style="203" customWidth="1"/>
    <col min="4902" max="4903" width="11.5703125" style="203"/>
    <col min="4904" max="4904" width="7.42578125" style="203" customWidth="1"/>
    <col min="4905" max="4905" width="6.5703125" style="203" customWidth="1"/>
    <col min="4906" max="4906" width="8.140625" style="203" customWidth="1"/>
    <col min="4907" max="4907" width="9.140625" style="203" customWidth="1"/>
    <col min="4908" max="4908" width="11.5703125" style="203"/>
    <col min="4909" max="4909" width="4.42578125" style="203" customWidth="1"/>
    <col min="4910" max="4910" width="4.85546875" style="203" customWidth="1"/>
    <col min="4911" max="4911" width="3.5703125" style="203" customWidth="1"/>
    <col min="4912" max="4912" width="4.42578125" style="203" customWidth="1"/>
    <col min="4913" max="4913" width="7.85546875" style="203" customWidth="1"/>
    <col min="4914" max="4914" width="3.42578125" style="203" customWidth="1"/>
    <col min="4915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8" width="7" style="203" customWidth="1"/>
    <col min="5129" max="5129" width="8.5703125" style="203" customWidth="1"/>
    <col min="5130" max="5131" width="4.5703125" style="203" customWidth="1"/>
    <col min="5132" max="5132" width="7.5703125" style="203" customWidth="1"/>
    <col min="5133" max="5133" width="8" style="203" customWidth="1"/>
    <col min="5134" max="5136" width="4.5703125" style="203" customWidth="1"/>
    <col min="5137" max="5137" width="7.140625" style="203" customWidth="1"/>
    <col min="5138" max="5138" width="7.42578125" style="203" customWidth="1"/>
    <col min="5139" max="5139" width="7.85546875" style="203" customWidth="1"/>
    <col min="5140" max="5140" width="4.5703125" style="203" customWidth="1"/>
    <col min="5141" max="5141" width="3.140625" style="203" customWidth="1"/>
    <col min="5142" max="5142" width="7.42578125" style="203" customWidth="1"/>
    <col min="5143" max="5143" width="8.140625" style="203" customWidth="1"/>
    <col min="5144" max="5144" width="4.5703125" style="203" customWidth="1"/>
    <col min="5145" max="5145" width="10.5703125" style="203" customWidth="1"/>
    <col min="5146" max="5146" width="2.5703125" style="203" customWidth="1"/>
    <col min="5147" max="5148" width="8.42578125" style="203" customWidth="1"/>
    <col min="5149" max="5151" width="4.5703125" style="203" customWidth="1"/>
    <col min="5152" max="5152" width="7.140625" style="203" customWidth="1"/>
    <col min="5153" max="5153" width="8.5703125" style="203" customWidth="1"/>
    <col min="5154" max="5157" width="4.5703125" style="203" customWidth="1"/>
    <col min="5158" max="5159" width="11.5703125" style="203"/>
    <col min="5160" max="5160" width="7.42578125" style="203" customWidth="1"/>
    <col min="5161" max="5161" width="6.5703125" style="203" customWidth="1"/>
    <col min="5162" max="5162" width="8.140625" style="203" customWidth="1"/>
    <col min="5163" max="5163" width="9.140625" style="203" customWidth="1"/>
    <col min="5164" max="5164" width="11.5703125" style="203"/>
    <col min="5165" max="5165" width="4.42578125" style="203" customWidth="1"/>
    <col min="5166" max="5166" width="4.85546875" style="203" customWidth="1"/>
    <col min="5167" max="5167" width="3.5703125" style="203" customWidth="1"/>
    <col min="5168" max="5168" width="4.42578125" style="203" customWidth="1"/>
    <col min="5169" max="5169" width="7.85546875" style="203" customWidth="1"/>
    <col min="5170" max="5170" width="3.42578125" style="203" customWidth="1"/>
    <col min="5171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4" width="7" style="203" customWidth="1"/>
    <col min="5385" max="5385" width="8.5703125" style="203" customWidth="1"/>
    <col min="5386" max="5387" width="4.5703125" style="203" customWidth="1"/>
    <col min="5388" max="5388" width="7.5703125" style="203" customWidth="1"/>
    <col min="5389" max="5389" width="8" style="203" customWidth="1"/>
    <col min="5390" max="5392" width="4.5703125" style="203" customWidth="1"/>
    <col min="5393" max="5393" width="7.140625" style="203" customWidth="1"/>
    <col min="5394" max="5394" width="7.42578125" style="203" customWidth="1"/>
    <col min="5395" max="5395" width="7.85546875" style="203" customWidth="1"/>
    <col min="5396" max="5396" width="4.5703125" style="203" customWidth="1"/>
    <col min="5397" max="5397" width="3.140625" style="203" customWidth="1"/>
    <col min="5398" max="5398" width="7.42578125" style="203" customWidth="1"/>
    <col min="5399" max="5399" width="8.140625" style="203" customWidth="1"/>
    <col min="5400" max="5400" width="4.5703125" style="203" customWidth="1"/>
    <col min="5401" max="5401" width="10.5703125" style="203" customWidth="1"/>
    <col min="5402" max="5402" width="2.5703125" style="203" customWidth="1"/>
    <col min="5403" max="5404" width="8.42578125" style="203" customWidth="1"/>
    <col min="5405" max="5407" width="4.5703125" style="203" customWidth="1"/>
    <col min="5408" max="5408" width="7.140625" style="203" customWidth="1"/>
    <col min="5409" max="5409" width="8.5703125" style="203" customWidth="1"/>
    <col min="5410" max="5413" width="4.5703125" style="203" customWidth="1"/>
    <col min="5414" max="5415" width="11.5703125" style="203"/>
    <col min="5416" max="5416" width="7.42578125" style="203" customWidth="1"/>
    <col min="5417" max="5417" width="6.5703125" style="203" customWidth="1"/>
    <col min="5418" max="5418" width="8.140625" style="203" customWidth="1"/>
    <col min="5419" max="5419" width="9.140625" style="203" customWidth="1"/>
    <col min="5420" max="5420" width="11.5703125" style="203"/>
    <col min="5421" max="5421" width="4.42578125" style="203" customWidth="1"/>
    <col min="5422" max="5422" width="4.85546875" style="203" customWidth="1"/>
    <col min="5423" max="5423" width="3.5703125" style="203" customWidth="1"/>
    <col min="5424" max="5424" width="4.42578125" style="203" customWidth="1"/>
    <col min="5425" max="5425" width="7.85546875" style="203" customWidth="1"/>
    <col min="5426" max="5426" width="3.42578125" style="203" customWidth="1"/>
    <col min="5427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0" width="7" style="203" customWidth="1"/>
    <col min="5641" max="5641" width="8.5703125" style="203" customWidth="1"/>
    <col min="5642" max="5643" width="4.5703125" style="203" customWidth="1"/>
    <col min="5644" max="5644" width="7.5703125" style="203" customWidth="1"/>
    <col min="5645" max="5645" width="8" style="203" customWidth="1"/>
    <col min="5646" max="5648" width="4.5703125" style="203" customWidth="1"/>
    <col min="5649" max="5649" width="7.140625" style="203" customWidth="1"/>
    <col min="5650" max="5650" width="7.42578125" style="203" customWidth="1"/>
    <col min="5651" max="5651" width="7.85546875" style="203" customWidth="1"/>
    <col min="5652" max="5652" width="4.5703125" style="203" customWidth="1"/>
    <col min="5653" max="5653" width="3.140625" style="203" customWidth="1"/>
    <col min="5654" max="5654" width="7.42578125" style="203" customWidth="1"/>
    <col min="5655" max="5655" width="8.140625" style="203" customWidth="1"/>
    <col min="5656" max="5656" width="4.5703125" style="203" customWidth="1"/>
    <col min="5657" max="5657" width="10.5703125" style="203" customWidth="1"/>
    <col min="5658" max="5658" width="2.5703125" style="203" customWidth="1"/>
    <col min="5659" max="5660" width="8.42578125" style="203" customWidth="1"/>
    <col min="5661" max="5663" width="4.5703125" style="203" customWidth="1"/>
    <col min="5664" max="5664" width="7.140625" style="203" customWidth="1"/>
    <col min="5665" max="5665" width="8.5703125" style="203" customWidth="1"/>
    <col min="5666" max="5669" width="4.5703125" style="203" customWidth="1"/>
    <col min="5670" max="5671" width="11.5703125" style="203"/>
    <col min="5672" max="5672" width="7.42578125" style="203" customWidth="1"/>
    <col min="5673" max="5673" width="6.5703125" style="203" customWidth="1"/>
    <col min="5674" max="5674" width="8.140625" style="203" customWidth="1"/>
    <col min="5675" max="5675" width="9.140625" style="203" customWidth="1"/>
    <col min="5676" max="5676" width="11.5703125" style="203"/>
    <col min="5677" max="5677" width="4.42578125" style="203" customWidth="1"/>
    <col min="5678" max="5678" width="4.85546875" style="203" customWidth="1"/>
    <col min="5679" max="5679" width="3.5703125" style="203" customWidth="1"/>
    <col min="5680" max="5680" width="4.42578125" style="203" customWidth="1"/>
    <col min="5681" max="5681" width="7.85546875" style="203" customWidth="1"/>
    <col min="5682" max="5682" width="3.42578125" style="203" customWidth="1"/>
    <col min="5683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6" width="7" style="203" customWidth="1"/>
    <col min="5897" max="5897" width="8.5703125" style="203" customWidth="1"/>
    <col min="5898" max="5899" width="4.5703125" style="203" customWidth="1"/>
    <col min="5900" max="5900" width="7.5703125" style="203" customWidth="1"/>
    <col min="5901" max="5901" width="8" style="203" customWidth="1"/>
    <col min="5902" max="5904" width="4.5703125" style="203" customWidth="1"/>
    <col min="5905" max="5905" width="7.140625" style="203" customWidth="1"/>
    <col min="5906" max="5906" width="7.42578125" style="203" customWidth="1"/>
    <col min="5907" max="5907" width="7.85546875" style="203" customWidth="1"/>
    <col min="5908" max="5908" width="4.5703125" style="203" customWidth="1"/>
    <col min="5909" max="5909" width="3.140625" style="203" customWidth="1"/>
    <col min="5910" max="5910" width="7.42578125" style="203" customWidth="1"/>
    <col min="5911" max="5911" width="8.140625" style="203" customWidth="1"/>
    <col min="5912" max="5912" width="4.5703125" style="203" customWidth="1"/>
    <col min="5913" max="5913" width="10.5703125" style="203" customWidth="1"/>
    <col min="5914" max="5914" width="2.5703125" style="203" customWidth="1"/>
    <col min="5915" max="5916" width="8.42578125" style="203" customWidth="1"/>
    <col min="5917" max="5919" width="4.5703125" style="203" customWidth="1"/>
    <col min="5920" max="5920" width="7.140625" style="203" customWidth="1"/>
    <col min="5921" max="5921" width="8.5703125" style="203" customWidth="1"/>
    <col min="5922" max="5925" width="4.5703125" style="203" customWidth="1"/>
    <col min="5926" max="5927" width="11.5703125" style="203"/>
    <col min="5928" max="5928" width="7.42578125" style="203" customWidth="1"/>
    <col min="5929" max="5929" width="6.5703125" style="203" customWidth="1"/>
    <col min="5930" max="5930" width="8.140625" style="203" customWidth="1"/>
    <col min="5931" max="5931" width="9.140625" style="203" customWidth="1"/>
    <col min="5932" max="5932" width="11.5703125" style="203"/>
    <col min="5933" max="5933" width="4.42578125" style="203" customWidth="1"/>
    <col min="5934" max="5934" width="4.85546875" style="203" customWidth="1"/>
    <col min="5935" max="5935" width="3.5703125" style="203" customWidth="1"/>
    <col min="5936" max="5936" width="4.42578125" style="203" customWidth="1"/>
    <col min="5937" max="5937" width="7.85546875" style="203" customWidth="1"/>
    <col min="5938" max="5938" width="3.42578125" style="203" customWidth="1"/>
    <col min="5939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2" width="7" style="203" customWidth="1"/>
    <col min="6153" max="6153" width="8.5703125" style="203" customWidth="1"/>
    <col min="6154" max="6155" width="4.5703125" style="203" customWidth="1"/>
    <col min="6156" max="6156" width="7.5703125" style="203" customWidth="1"/>
    <col min="6157" max="6157" width="8" style="203" customWidth="1"/>
    <col min="6158" max="6160" width="4.5703125" style="203" customWidth="1"/>
    <col min="6161" max="6161" width="7.140625" style="203" customWidth="1"/>
    <col min="6162" max="6162" width="7.42578125" style="203" customWidth="1"/>
    <col min="6163" max="6163" width="7.85546875" style="203" customWidth="1"/>
    <col min="6164" max="6164" width="4.5703125" style="203" customWidth="1"/>
    <col min="6165" max="6165" width="3.140625" style="203" customWidth="1"/>
    <col min="6166" max="6166" width="7.42578125" style="203" customWidth="1"/>
    <col min="6167" max="6167" width="8.140625" style="203" customWidth="1"/>
    <col min="6168" max="6168" width="4.5703125" style="203" customWidth="1"/>
    <col min="6169" max="6169" width="10.5703125" style="203" customWidth="1"/>
    <col min="6170" max="6170" width="2.5703125" style="203" customWidth="1"/>
    <col min="6171" max="6172" width="8.42578125" style="203" customWidth="1"/>
    <col min="6173" max="6175" width="4.5703125" style="203" customWidth="1"/>
    <col min="6176" max="6176" width="7.140625" style="203" customWidth="1"/>
    <col min="6177" max="6177" width="8.5703125" style="203" customWidth="1"/>
    <col min="6178" max="6181" width="4.5703125" style="203" customWidth="1"/>
    <col min="6182" max="6183" width="11.5703125" style="203"/>
    <col min="6184" max="6184" width="7.42578125" style="203" customWidth="1"/>
    <col min="6185" max="6185" width="6.5703125" style="203" customWidth="1"/>
    <col min="6186" max="6186" width="8.140625" style="203" customWidth="1"/>
    <col min="6187" max="6187" width="9.140625" style="203" customWidth="1"/>
    <col min="6188" max="6188" width="11.5703125" style="203"/>
    <col min="6189" max="6189" width="4.42578125" style="203" customWidth="1"/>
    <col min="6190" max="6190" width="4.85546875" style="203" customWidth="1"/>
    <col min="6191" max="6191" width="3.5703125" style="203" customWidth="1"/>
    <col min="6192" max="6192" width="4.42578125" style="203" customWidth="1"/>
    <col min="6193" max="6193" width="7.85546875" style="203" customWidth="1"/>
    <col min="6194" max="6194" width="3.42578125" style="203" customWidth="1"/>
    <col min="6195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8" width="7" style="203" customWidth="1"/>
    <col min="6409" max="6409" width="8.5703125" style="203" customWidth="1"/>
    <col min="6410" max="6411" width="4.5703125" style="203" customWidth="1"/>
    <col min="6412" max="6412" width="7.5703125" style="203" customWidth="1"/>
    <col min="6413" max="6413" width="8" style="203" customWidth="1"/>
    <col min="6414" max="6416" width="4.5703125" style="203" customWidth="1"/>
    <col min="6417" max="6417" width="7.140625" style="203" customWidth="1"/>
    <col min="6418" max="6418" width="7.42578125" style="203" customWidth="1"/>
    <col min="6419" max="6419" width="7.85546875" style="203" customWidth="1"/>
    <col min="6420" max="6420" width="4.5703125" style="203" customWidth="1"/>
    <col min="6421" max="6421" width="3.140625" style="203" customWidth="1"/>
    <col min="6422" max="6422" width="7.42578125" style="203" customWidth="1"/>
    <col min="6423" max="6423" width="8.140625" style="203" customWidth="1"/>
    <col min="6424" max="6424" width="4.5703125" style="203" customWidth="1"/>
    <col min="6425" max="6425" width="10.5703125" style="203" customWidth="1"/>
    <col min="6426" max="6426" width="2.5703125" style="203" customWidth="1"/>
    <col min="6427" max="6428" width="8.42578125" style="203" customWidth="1"/>
    <col min="6429" max="6431" width="4.5703125" style="203" customWidth="1"/>
    <col min="6432" max="6432" width="7.140625" style="203" customWidth="1"/>
    <col min="6433" max="6433" width="8.5703125" style="203" customWidth="1"/>
    <col min="6434" max="6437" width="4.5703125" style="203" customWidth="1"/>
    <col min="6438" max="6439" width="11.5703125" style="203"/>
    <col min="6440" max="6440" width="7.42578125" style="203" customWidth="1"/>
    <col min="6441" max="6441" width="6.5703125" style="203" customWidth="1"/>
    <col min="6442" max="6442" width="8.140625" style="203" customWidth="1"/>
    <col min="6443" max="6443" width="9.140625" style="203" customWidth="1"/>
    <col min="6444" max="6444" width="11.5703125" style="203"/>
    <col min="6445" max="6445" width="4.42578125" style="203" customWidth="1"/>
    <col min="6446" max="6446" width="4.85546875" style="203" customWidth="1"/>
    <col min="6447" max="6447" width="3.5703125" style="203" customWidth="1"/>
    <col min="6448" max="6448" width="4.42578125" style="203" customWidth="1"/>
    <col min="6449" max="6449" width="7.85546875" style="203" customWidth="1"/>
    <col min="6450" max="6450" width="3.42578125" style="203" customWidth="1"/>
    <col min="6451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4" width="7" style="203" customWidth="1"/>
    <col min="6665" max="6665" width="8.5703125" style="203" customWidth="1"/>
    <col min="6666" max="6667" width="4.5703125" style="203" customWidth="1"/>
    <col min="6668" max="6668" width="7.5703125" style="203" customWidth="1"/>
    <col min="6669" max="6669" width="8" style="203" customWidth="1"/>
    <col min="6670" max="6672" width="4.5703125" style="203" customWidth="1"/>
    <col min="6673" max="6673" width="7.140625" style="203" customWidth="1"/>
    <col min="6674" max="6674" width="7.42578125" style="203" customWidth="1"/>
    <col min="6675" max="6675" width="7.85546875" style="203" customWidth="1"/>
    <col min="6676" max="6676" width="4.5703125" style="203" customWidth="1"/>
    <col min="6677" max="6677" width="3.140625" style="203" customWidth="1"/>
    <col min="6678" max="6678" width="7.42578125" style="203" customWidth="1"/>
    <col min="6679" max="6679" width="8.140625" style="203" customWidth="1"/>
    <col min="6680" max="6680" width="4.5703125" style="203" customWidth="1"/>
    <col min="6681" max="6681" width="10.5703125" style="203" customWidth="1"/>
    <col min="6682" max="6682" width="2.5703125" style="203" customWidth="1"/>
    <col min="6683" max="6684" width="8.42578125" style="203" customWidth="1"/>
    <col min="6685" max="6687" width="4.5703125" style="203" customWidth="1"/>
    <col min="6688" max="6688" width="7.140625" style="203" customWidth="1"/>
    <col min="6689" max="6689" width="8.5703125" style="203" customWidth="1"/>
    <col min="6690" max="6693" width="4.5703125" style="203" customWidth="1"/>
    <col min="6694" max="6695" width="11.5703125" style="203"/>
    <col min="6696" max="6696" width="7.42578125" style="203" customWidth="1"/>
    <col min="6697" max="6697" width="6.5703125" style="203" customWidth="1"/>
    <col min="6698" max="6698" width="8.140625" style="203" customWidth="1"/>
    <col min="6699" max="6699" width="9.140625" style="203" customWidth="1"/>
    <col min="6700" max="6700" width="11.5703125" style="203"/>
    <col min="6701" max="6701" width="4.42578125" style="203" customWidth="1"/>
    <col min="6702" max="6702" width="4.85546875" style="203" customWidth="1"/>
    <col min="6703" max="6703" width="3.5703125" style="203" customWidth="1"/>
    <col min="6704" max="6704" width="4.42578125" style="203" customWidth="1"/>
    <col min="6705" max="6705" width="7.85546875" style="203" customWidth="1"/>
    <col min="6706" max="6706" width="3.42578125" style="203" customWidth="1"/>
    <col min="6707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0" width="7" style="203" customWidth="1"/>
    <col min="6921" max="6921" width="8.5703125" style="203" customWidth="1"/>
    <col min="6922" max="6923" width="4.5703125" style="203" customWidth="1"/>
    <col min="6924" max="6924" width="7.5703125" style="203" customWidth="1"/>
    <col min="6925" max="6925" width="8" style="203" customWidth="1"/>
    <col min="6926" max="6928" width="4.5703125" style="203" customWidth="1"/>
    <col min="6929" max="6929" width="7.140625" style="203" customWidth="1"/>
    <col min="6930" max="6930" width="7.42578125" style="203" customWidth="1"/>
    <col min="6931" max="6931" width="7.85546875" style="203" customWidth="1"/>
    <col min="6932" max="6932" width="4.5703125" style="203" customWidth="1"/>
    <col min="6933" max="6933" width="3.140625" style="203" customWidth="1"/>
    <col min="6934" max="6934" width="7.42578125" style="203" customWidth="1"/>
    <col min="6935" max="6935" width="8.140625" style="203" customWidth="1"/>
    <col min="6936" max="6936" width="4.5703125" style="203" customWidth="1"/>
    <col min="6937" max="6937" width="10.5703125" style="203" customWidth="1"/>
    <col min="6938" max="6938" width="2.5703125" style="203" customWidth="1"/>
    <col min="6939" max="6940" width="8.42578125" style="203" customWidth="1"/>
    <col min="6941" max="6943" width="4.5703125" style="203" customWidth="1"/>
    <col min="6944" max="6944" width="7.140625" style="203" customWidth="1"/>
    <col min="6945" max="6945" width="8.5703125" style="203" customWidth="1"/>
    <col min="6946" max="6949" width="4.5703125" style="203" customWidth="1"/>
    <col min="6950" max="6951" width="11.5703125" style="203"/>
    <col min="6952" max="6952" width="7.42578125" style="203" customWidth="1"/>
    <col min="6953" max="6953" width="6.5703125" style="203" customWidth="1"/>
    <col min="6954" max="6954" width="8.140625" style="203" customWidth="1"/>
    <col min="6955" max="6955" width="9.140625" style="203" customWidth="1"/>
    <col min="6956" max="6956" width="11.5703125" style="203"/>
    <col min="6957" max="6957" width="4.42578125" style="203" customWidth="1"/>
    <col min="6958" max="6958" width="4.85546875" style="203" customWidth="1"/>
    <col min="6959" max="6959" width="3.5703125" style="203" customWidth="1"/>
    <col min="6960" max="6960" width="4.42578125" style="203" customWidth="1"/>
    <col min="6961" max="6961" width="7.85546875" style="203" customWidth="1"/>
    <col min="6962" max="6962" width="3.42578125" style="203" customWidth="1"/>
    <col min="6963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6" width="7" style="203" customWidth="1"/>
    <col min="7177" max="7177" width="8.5703125" style="203" customWidth="1"/>
    <col min="7178" max="7179" width="4.5703125" style="203" customWidth="1"/>
    <col min="7180" max="7180" width="7.5703125" style="203" customWidth="1"/>
    <col min="7181" max="7181" width="8" style="203" customWidth="1"/>
    <col min="7182" max="7184" width="4.5703125" style="203" customWidth="1"/>
    <col min="7185" max="7185" width="7.140625" style="203" customWidth="1"/>
    <col min="7186" max="7186" width="7.42578125" style="203" customWidth="1"/>
    <col min="7187" max="7187" width="7.85546875" style="203" customWidth="1"/>
    <col min="7188" max="7188" width="4.5703125" style="203" customWidth="1"/>
    <col min="7189" max="7189" width="3.140625" style="203" customWidth="1"/>
    <col min="7190" max="7190" width="7.42578125" style="203" customWidth="1"/>
    <col min="7191" max="7191" width="8.140625" style="203" customWidth="1"/>
    <col min="7192" max="7192" width="4.5703125" style="203" customWidth="1"/>
    <col min="7193" max="7193" width="10.5703125" style="203" customWidth="1"/>
    <col min="7194" max="7194" width="2.5703125" style="203" customWidth="1"/>
    <col min="7195" max="7196" width="8.42578125" style="203" customWidth="1"/>
    <col min="7197" max="7199" width="4.5703125" style="203" customWidth="1"/>
    <col min="7200" max="7200" width="7.140625" style="203" customWidth="1"/>
    <col min="7201" max="7201" width="8.5703125" style="203" customWidth="1"/>
    <col min="7202" max="7205" width="4.5703125" style="203" customWidth="1"/>
    <col min="7206" max="7207" width="11.5703125" style="203"/>
    <col min="7208" max="7208" width="7.42578125" style="203" customWidth="1"/>
    <col min="7209" max="7209" width="6.5703125" style="203" customWidth="1"/>
    <col min="7210" max="7210" width="8.140625" style="203" customWidth="1"/>
    <col min="7211" max="7211" width="9.140625" style="203" customWidth="1"/>
    <col min="7212" max="7212" width="11.5703125" style="203"/>
    <col min="7213" max="7213" width="4.42578125" style="203" customWidth="1"/>
    <col min="7214" max="7214" width="4.85546875" style="203" customWidth="1"/>
    <col min="7215" max="7215" width="3.5703125" style="203" customWidth="1"/>
    <col min="7216" max="7216" width="4.42578125" style="203" customWidth="1"/>
    <col min="7217" max="7217" width="7.85546875" style="203" customWidth="1"/>
    <col min="7218" max="7218" width="3.42578125" style="203" customWidth="1"/>
    <col min="7219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2" width="7" style="203" customWidth="1"/>
    <col min="7433" max="7433" width="8.5703125" style="203" customWidth="1"/>
    <col min="7434" max="7435" width="4.5703125" style="203" customWidth="1"/>
    <col min="7436" max="7436" width="7.5703125" style="203" customWidth="1"/>
    <col min="7437" max="7437" width="8" style="203" customWidth="1"/>
    <col min="7438" max="7440" width="4.5703125" style="203" customWidth="1"/>
    <col min="7441" max="7441" width="7.140625" style="203" customWidth="1"/>
    <col min="7442" max="7442" width="7.42578125" style="203" customWidth="1"/>
    <col min="7443" max="7443" width="7.85546875" style="203" customWidth="1"/>
    <col min="7444" max="7444" width="4.5703125" style="203" customWidth="1"/>
    <col min="7445" max="7445" width="3.140625" style="203" customWidth="1"/>
    <col min="7446" max="7446" width="7.42578125" style="203" customWidth="1"/>
    <col min="7447" max="7447" width="8.140625" style="203" customWidth="1"/>
    <col min="7448" max="7448" width="4.5703125" style="203" customWidth="1"/>
    <col min="7449" max="7449" width="10.5703125" style="203" customWidth="1"/>
    <col min="7450" max="7450" width="2.5703125" style="203" customWidth="1"/>
    <col min="7451" max="7452" width="8.42578125" style="203" customWidth="1"/>
    <col min="7453" max="7455" width="4.5703125" style="203" customWidth="1"/>
    <col min="7456" max="7456" width="7.140625" style="203" customWidth="1"/>
    <col min="7457" max="7457" width="8.5703125" style="203" customWidth="1"/>
    <col min="7458" max="7461" width="4.5703125" style="203" customWidth="1"/>
    <col min="7462" max="7463" width="11.5703125" style="203"/>
    <col min="7464" max="7464" width="7.42578125" style="203" customWidth="1"/>
    <col min="7465" max="7465" width="6.5703125" style="203" customWidth="1"/>
    <col min="7466" max="7466" width="8.140625" style="203" customWidth="1"/>
    <col min="7467" max="7467" width="9.140625" style="203" customWidth="1"/>
    <col min="7468" max="7468" width="11.5703125" style="203"/>
    <col min="7469" max="7469" width="4.42578125" style="203" customWidth="1"/>
    <col min="7470" max="7470" width="4.85546875" style="203" customWidth="1"/>
    <col min="7471" max="7471" width="3.5703125" style="203" customWidth="1"/>
    <col min="7472" max="7472" width="4.42578125" style="203" customWidth="1"/>
    <col min="7473" max="7473" width="7.85546875" style="203" customWidth="1"/>
    <col min="7474" max="7474" width="3.42578125" style="203" customWidth="1"/>
    <col min="7475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8" width="7" style="203" customWidth="1"/>
    <col min="7689" max="7689" width="8.5703125" style="203" customWidth="1"/>
    <col min="7690" max="7691" width="4.5703125" style="203" customWidth="1"/>
    <col min="7692" max="7692" width="7.5703125" style="203" customWidth="1"/>
    <col min="7693" max="7693" width="8" style="203" customWidth="1"/>
    <col min="7694" max="7696" width="4.5703125" style="203" customWidth="1"/>
    <col min="7697" max="7697" width="7.140625" style="203" customWidth="1"/>
    <col min="7698" max="7698" width="7.42578125" style="203" customWidth="1"/>
    <col min="7699" max="7699" width="7.85546875" style="203" customWidth="1"/>
    <col min="7700" max="7700" width="4.5703125" style="203" customWidth="1"/>
    <col min="7701" max="7701" width="3.140625" style="203" customWidth="1"/>
    <col min="7702" max="7702" width="7.42578125" style="203" customWidth="1"/>
    <col min="7703" max="7703" width="8.140625" style="203" customWidth="1"/>
    <col min="7704" max="7704" width="4.5703125" style="203" customWidth="1"/>
    <col min="7705" max="7705" width="10.5703125" style="203" customWidth="1"/>
    <col min="7706" max="7706" width="2.5703125" style="203" customWidth="1"/>
    <col min="7707" max="7708" width="8.42578125" style="203" customWidth="1"/>
    <col min="7709" max="7711" width="4.5703125" style="203" customWidth="1"/>
    <col min="7712" max="7712" width="7.140625" style="203" customWidth="1"/>
    <col min="7713" max="7713" width="8.5703125" style="203" customWidth="1"/>
    <col min="7714" max="7717" width="4.5703125" style="203" customWidth="1"/>
    <col min="7718" max="7719" width="11.5703125" style="203"/>
    <col min="7720" max="7720" width="7.42578125" style="203" customWidth="1"/>
    <col min="7721" max="7721" width="6.5703125" style="203" customWidth="1"/>
    <col min="7722" max="7722" width="8.140625" style="203" customWidth="1"/>
    <col min="7723" max="7723" width="9.140625" style="203" customWidth="1"/>
    <col min="7724" max="7724" width="11.5703125" style="203"/>
    <col min="7725" max="7725" width="4.42578125" style="203" customWidth="1"/>
    <col min="7726" max="7726" width="4.85546875" style="203" customWidth="1"/>
    <col min="7727" max="7727" width="3.5703125" style="203" customWidth="1"/>
    <col min="7728" max="7728" width="4.42578125" style="203" customWidth="1"/>
    <col min="7729" max="7729" width="7.85546875" style="203" customWidth="1"/>
    <col min="7730" max="7730" width="3.42578125" style="203" customWidth="1"/>
    <col min="7731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4" width="7" style="203" customWidth="1"/>
    <col min="7945" max="7945" width="8.5703125" style="203" customWidth="1"/>
    <col min="7946" max="7947" width="4.5703125" style="203" customWidth="1"/>
    <col min="7948" max="7948" width="7.5703125" style="203" customWidth="1"/>
    <col min="7949" max="7949" width="8" style="203" customWidth="1"/>
    <col min="7950" max="7952" width="4.5703125" style="203" customWidth="1"/>
    <col min="7953" max="7953" width="7.140625" style="203" customWidth="1"/>
    <col min="7954" max="7954" width="7.42578125" style="203" customWidth="1"/>
    <col min="7955" max="7955" width="7.85546875" style="203" customWidth="1"/>
    <col min="7956" max="7956" width="4.5703125" style="203" customWidth="1"/>
    <col min="7957" max="7957" width="3.140625" style="203" customWidth="1"/>
    <col min="7958" max="7958" width="7.42578125" style="203" customWidth="1"/>
    <col min="7959" max="7959" width="8.140625" style="203" customWidth="1"/>
    <col min="7960" max="7960" width="4.5703125" style="203" customWidth="1"/>
    <col min="7961" max="7961" width="10.5703125" style="203" customWidth="1"/>
    <col min="7962" max="7962" width="2.5703125" style="203" customWidth="1"/>
    <col min="7963" max="7964" width="8.42578125" style="203" customWidth="1"/>
    <col min="7965" max="7967" width="4.5703125" style="203" customWidth="1"/>
    <col min="7968" max="7968" width="7.140625" style="203" customWidth="1"/>
    <col min="7969" max="7969" width="8.5703125" style="203" customWidth="1"/>
    <col min="7970" max="7973" width="4.5703125" style="203" customWidth="1"/>
    <col min="7974" max="7975" width="11.5703125" style="203"/>
    <col min="7976" max="7976" width="7.42578125" style="203" customWidth="1"/>
    <col min="7977" max="7977" width="6.5703125" style="203" customWidth="1"/>
    <col min="7978" max="7978" width="8.140625" style="203" customWidth="1"/>
    <col min="7979" max="7979" width="9.140625" style="203" customWidth="1"/>
    <col min="7980" max="7980" width="11.5703125" style="203"/>
    <col min="7981" max="7981" width="4.42578125" style="203" customWidth="1"/>
    <col min="7982" max="7982" width="4.85546875" style="203" customWidth="1"/>
    <col min="7983" max="7983" width="3.5703125" style="203" customWidth="1"/>
    <col min="7984" max="7984" width="4.42578125" style="203" customWidth="1"/>
    <col min="7985" max="7985" width="7.85546875" style="203" customWidth="1"/>
    <col min="7986" max="7986" width="3.42578125" style="203" customWidth="1"/>
    <col min="7987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0" width="7" style="203" customWidth="1"/>
    <col min="8201" max="8201" width="8.5703125" style="203" customWidth="1"/>
    <col min="8202" max="8203" width="4.5703125" style="203" customWidth="1"/>
    <col min="8204" max="8204" width="7.5703125" style="203" customWidth="1"/>
    <col min="8205" max="8205" width="8" style="203" customWidth="1"/>
    <col min="8206" max="8208" width="4.5703125" style="203" customWidth="1"/>
    <col min="8209" max="8209" width="7.140625" style="203" customWidth="1"/>
    <col min="8210" max="8210" width="7.42578125" style="203" customWidth="1"/>
    <col min="8211" max="8211" width="7.85546875" style="203" customWidth="1"/>
    <col min="8212" max="8212" width="4.5703125" style="203" customWidth="1"/>
    <col min="8213" max="8213" width="3.140625" style="203" customWidth="1"/>
    <col min="8214" max="8214" width="7.42578125" style="203" customWidth="1"/>
    <col min="8215" max="8215" width="8.140625" style="203" customWidth="1"/>
    <col min="8216" max="8216" width="4.5703125" style="203" customWidth="1"/>
    <col min="8217" max="8217" width="10.5703125" style="203" customWidth="1"/>
    <col min="8218" max="8218" width="2.5703125" style="203" customWidth="1"/>
    <col min="8219" max="8220" width="8.42578125" style="203" customWidth="1"/>
    <col min="8221" max="8223" width="4.5703125" style="203" customWidth="1"/>
    <col min="8224" max="8224" width="7.140625" style="203" customWidth="1"/>
    <col min="8225" max="8225" width="8.5703125" style="203" customWidth="1"/>
    <col min="8226" max="8229" width="4.5703125" style="203" customWidth="1"/>
    <col min="8230" max="8231" width="11.5703125" style="203"/>
    <col min="8232" max="8232" width="7.42578125" style="203" customWidth="1"/>
    <col min="8233" max="8233" width="6.5703125" style="203" customWidth="1"/>
    <col min="8234" max="8234" width="8.140625" style="203" customWidth="1"/>
    <col min="8235" max="8235" width="9.140625" style="203" customWidth="1"/>
    <col min="8236" max="8236" width="11.5703125" style="203"/>
    <col min="8237" max="8237" width="4.42578125" style="203" customWidth="1"/>
    <col min="8238" max="8238" width="4.85546875" style="203" customWidth="1"/>
    <col min="8239" max="8239" width="3.5703125" style="203" customWidth="1"/>
    <col min="8240" max="8240" width="4.42578125" style="203" customWidth="1"/>
    <col min="8241" max="8241" width="7.85546875" style="203" customWidth="1"/>
    <col min="8242" max="8242" width="3.42578125" style="203" customWidth="1"/>
    <col min="8243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6" width="7" style="203" customWidth="1"/>
    <col min="8457" max="8457" width="8.5703125" style="203" customWidth="1"/>
    <col min="8458" max="8459" width="4.5703125" style="203" customWidth="1"/>
    <col min="8460" max="8460" width="7.5703125" style="203" customWidth="1"/>
    <col min="8461" max="8461" width="8" style="203" customWidth="1"/>
    <col min="8462" max="8464" width="4.5703125" style="203" customWidth="1"/>
    <col min="8465" max="8465" width="7.140625" style="203" customWidth="1"/>
    <col min="8466" max="8466" width="7.42578125" style="203" customWidth="1"/>
    <col min="8467" max="8467" width="7.85546875" style="203" customWidth="1"/>
    <col min="8468" max="8468" width="4.5703125" style="203" customWidth="1"/>
    <col min="8469" max="8469" width="3.140625" style="203" customWidth="1"/>
    <col min="8470" max="8470" width="7.42578125" style="203" customWidth="1"/>
    <col min="8471" max="8471" width="8.140625" style="203" customWidth="1"/>
    <col min="8472" max="8472" width="4.5703125" style="203" customWidth="1"/>
    <col min="8473" max="8473" width="10.5703125" style="203" customWidth="1"/>
    <col min="8474" max="8474" width="2.5703125" style="203" customWidth="1"/>
    <col min="8475" max="8476" width="8.42578125" style="203" customWidth="1"/>
    <col min="8477" max="8479" width="4.5703125" style="203" customWidth="1"/>
    <col min="8480" max="8480" width="7.140625" style="203" customWidth="1"/>
    <col min="8481" max="8481" width="8.5703125" style="203" customWidth="1"/>
    <col min="8482" max="8485" width="4.5703125" style="203" customWidth="1"/>
    <col min="8486" max="8487" width="11.5703125" style="203"/>
    <col min="8488" max="8488" width="7.42578125" style="203" customWidth="1"/>
    <col min="8489" max="8489" width="6.5703125" style="203" customWidth="1"/>
    <col min="8490" max="8490" width="8.140625" style="203" customWidth="1"/>
    <col min="8491" max="8491" width="9.140625" style="203" customWidth="1"/>
    <col min="8492" max="8492" width="11.5703125" style="203"/>
    <col min="8493" max="8493" width="4.42578125" style="203" customWidth="1"/>
    <col min="8494" max="8494" width="4.85546875" style="203" customWidth="1"/>
    <col min="8495" max="8495" width="3.5703125" style="203" customWidth="1"/>
    <col min="8496" max="8496" width="4.42578125" style="203" customWidth="1"/>
    <col min="8497" max="8497" width="7.85546875" style="203" customWidth="1"/>
    <col min="8498" max="8498" width="3.42578125" style="203" customWidth="1"/>
    <col min="8499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2" width="7" style="203" customWidth="1"/>
    <col min="8713" max="8713" width="8.5703125" style="203" customWidth="1"/>
    <col min="8714" max="8715" width="4.5703125" style="203" customWidth="1"/>
    <col min="8716" max="8716" width="7.5703125" style="203" customWidth="1"/>
    <col min="8717" max="8717" width="8" style="203" customWidth="1"/>
    <col min="8718" max="8720" width="4.5703125" style="203" customWidth="1"/>
    <col min="8721" max="8721" width="7.140625" style="203" customWidth="1"/>
    <col min="8722" max="8722" width="7.42578125" style="203" customWidth="1"/>
    <col min="8723" max="8723" width="7.85546875" style="203" customWidth="1"/>
    <col min="8724" max="8724" width="4.5703125" style="203" customWidth="1"/>
    <col min="8725" max="8725" width="3.140625" style="203" customWidth="1"/>
    <col min="8726" max="8726" width="7.42578125" style="203" customWidth="1"/>
    <col min="8727" max="8727" width="8.140625" style="203" customWidth="1"/>
    <col min="8728" max="8728" width="4.5703125" style="203" customWidth="1"/>
    <col min="8729" max="8729" width="10.5703125" style="203" customWidth="1"/>
    <col min="8730" max="8730" width="2.5703125" style="203" customWidth="1"/>
    <col min="8731" max="8732" width="8.42578125" style="203" customWidth="1"/>
    <col min="8733" max="8735" width="4.5703125" style="203" customWidth="1"/>
    <col min="8736" max="8736" width="7.140625" style="203" customWidth="1"/>
    <col min="8737" max="8737" width="8.5703125" style="203" customWidth="1"/>
    <col min="8738" max="8741" width="4.5703125" style="203" customWidth="1"/>
    <col min="8742" max="8743" width="11.5703125" style="203"/>
    <col min="8744" max="8744" width="7.42578125" style="203" customWidth="1"/>
    <col min="8745" max="8745" width="6.5703125" style="203" customWidth="1"/>
    <col min="8746" max="8746" width="8.140625" style="203" customWidth="1"/>
    <col min="8747" max="8747" width="9.140625" style="203" customWidth="1"/>
    <col min="8748" max="8748" width="11.5703125" style="203"/>
    <col min="8749" max="8749" width="4.42578125" style="203" customWidth="1"/>
    <col min="8750" max="8750" width="4.85546875" style="203" customWidth="1"/>
    <col min="8751" max="8751" width="3.5703125" style="203" customWidth="1"/>
    <col min="8752" max="8752" width="4.42578125" style="203" customWidth="1"/>
    <col min="8753" max="8753" width="7.85546875" style="203" customWidth="1"/>
    <col min="8754" max="8754" width="3.42578125" style="203" customWidth="1"/>
    <col min="8755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8" width="7" style="203" customWidth="1"/>
    <col min="8969" max="8969" width="8.5703125" style="203" customWidth="1"/>
    <col min="8970" max="8971" width="4.5703125" style="203" customWidth="1"/>
    <col min="8972" max="8972" width="7.5703125" style="203" customWidth="1"/>
    <col min="8973" max="8973" width="8" style="203" customWidth="1"/>
    <col min="8974" max="8976" width="4.5703125" style="203" customWidth="1"/>
    <col min="8977" max="8977" width="7.140625" style="203" customWidth="1"/>
    <col min="8978" max="8978" width="7.42578125" style="203" customWidth="1"/>
    <col min="8979" max="8979" width="7.85546875" style="203" customWidth="1"/>
    <col min="8980" max="8980" width="4.5703125" style="203" customWidth="1"/>
    <col min="8981" max="8981" width="3.140625" style="203" customWidth="1"/>
    <col min="8982" max="8982" width="7.42578125" style="203" customWidth="1"/>
    <col min="8983" max="8983" width="8.140625" style="203" customWidth="1"/>
    <col min="8984" max="8984" width="4.5703125" style="203" customWidth="1"/>
    <col min="8985" max="8985" width="10.5703125" style="203" customWidth="1"/>
    <col min="8986" max="8986" width="2.5703125" style="203" customWidth="1"/>
    <col min="8987" max="8988" width="8.42578125" style="203" customWidth="1"/>
    <col min="8989" max="8991" width="4.5703125" style="203" customWidth="1"/>
    <col min="8992" max="8992" width="7.140625" style="203" customWidth="1"/>
    <col min="8993" max="8993" width="8.5703125" style="203" customWidth="1"/>
    <col min="8994" max="8997" width="4.5703125" style="203" customWidth="1"/>
    <col min="8998" max="8999" width="11.5703125" style="203"/>
    <col min="9000" max="9000" width="7.42578125" style="203" customWidth="1"/>
    <col min="9001" max="9001" width="6.5703125" style="203" customWidth="1"/>
    <col min="9002" max="9002" width="8.140625" style="203" customWidth="1"/>
    <col min="9003" max="9003" width="9.140625" style="203" customWidth="1"/>
    <col min="9004" max="9004" width="11.5703125" style="203"/>
    <col min="9005" max="9005" width="4.42578125" style="203" customWidth="1"/>
    <col min="9006" max="9006" width="4.85546875" style="203" customWidth="1"/>
    <col min="9007" max="9007" width="3.5703125" style="203" customWidth="1"/>
    <col min="9008" max="9008" width="4.42578125" style="203" customWidth="1"/>
    <col min="9009" max="9009" width="7.85546875" style="203" customWidth="1"/>
    <col min="9010" max="9010" width="3.42578125" style="203" customWidth="1"/>
    <col min="9011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4" width="7" style="203" customWidth="1"/>
    <col min="9225" max="9225" width="8.5703125" style="203" customWidth="1"/>
    <col min="9226" max="9227" width="4.5703125" style="203" customWidth="1"/>
    <col min="9228" max="9228" width="7.5703125" style="203" customWidth="1"/>
    <col min="9229" max="9229" width="8" style="203" customWidth="1"/>
    <col min="9230" max="9232" width="4.5703125" style="203" customWidth="1"/>
    <col min="9233" max="9233" width="7.140625" style="203" customWidth="1"/>
    <col min="9234" max="9234" width="7.42578125" style="203" customWidth="1"/>
    <col min="9235" max="9235" width="7.85546875" style="203" customWidth="1"/>
    <col min="9236" max="9236" width="4.5703125" style="203" customWidth="1"/>
    <col min="9237" max="9237" width="3.140625" style="203" customWidth="1"/>
    <col min="9238" max="9238" width="7.42578125" style="203" customWidth="1"/>
    <col min="9239" max="9239" width="8.140625" style="203" customWidth="1"/>
    <col min="9240" max="9240" width="4.5703125" style="203" customWidth="1"/>
    <col min="9241" max="9241" width="10.5703125" style="203" customWidth="1"/>
    <col min="9242" max="9242" width="2.5703125" style="203" customWidth="1"/>
    <col min="9243" max="9244" width="8.42578125" style="203" customWidth="1"/>
    <col min="9245" max="9247" width="4.5703125" style="203" customWidth="1"/>
    <col min="9248" max="9248" width="7.140625" style="203" customWidth="1"/>
    <col min="9249" max="9249" width="8.5703125" style="203" customWidth="1"/>
    <col min="9250" max="9253" width="4.5703125" style="203" customWidth="1"/>
    <col min="9254" max="9255" width="11.5703125" style="203"/>
    <col min="9256" max="9256" width="7.42578125" style="203" customWidth="1"/>
    <col min="9257" max="9257" width="6.5703125" style="203" customWidth="1"/>
    <col min="9258" max="9258" width="8.140625" style="203" customWidth="1"/>
    <col min="9259" max="9259" width="9.140625" style="203" customWidth="1"/>
    <col min="9260" max="9260" width="11.5703125" style="203"/>
    <col min="9261" max="9261" width="4.42578125" style="203" customWidth="1"/>
    <col min="9262" max="9262" width="4.85546875" style="203" customWidth="1"/>
    <col min="9263" max="9263" width="3.5703125" style="203" customWidth="1"/>
    <col min="9264" max="9264" width="4.42578125" style="203" customWidth="1"/>
    <col min="9265" max="9265" width="7.85546875" style="203" customWidth="1"/>
    <col min="9266" max="9266" width="3.42578125" style="203" customWidth="1"/>
    <col min="9267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0" width="7" style="203" customWidth="1"/>
    <col min="9481" max="9481" width="8.5703125" style="203" customWidth="1"/>
    <col min="9482" max="9483" width="4.5703125" style="203" customWidth="1"/>
    <col min="9484" max="9484" width="7.5703125" style="203" customWidth="1"/>
    <col min="9485" max="9485" width="8" style="203" customWidth="1"/>
    <col min="9486" max="9488" width="4.5703125" style="203" customWidth="1"/>
    <col min="9489" max="9489" width="7.140625" style="203" customWidth="1"/>
    <col min="9490" max="9490" width="7.42578125" style="203" customWidth="1"/>
    <col min="9491" max="9491" width="7.85546875" style="203" customWidth="1"/>
    <col min="9492" max="9492" width="4.5703125" style="203" customWidth="1"/>
    <col min="9493" max="9493" width="3.140625" style="203" customWidth="1"/>
    <col min="9494" max="9494" width="7.42578125" style="203" customWidth="1"/>
    <col min="9495" max="9495" width="8.140625" style="203" customWidth="1"/>
    <col min="9496" max="9496" width="4.5703125" style="203" customWidth="1"/>
    <col min="9497" max="9497" width="10.5703125" style="203" customWidth="1"/>
    <col min="9498" max="9498" width="2.5703125" style="203" customWidth="1"/>
    <col min="9499" max="9500" width="8.42578125" style="203" customWidth="1"/>
    <col min="9501" max="9503" width="4.5703125" style="203" customWidth="1"/>
    <col min="9504" max="9504" width="7.140625" style="203" customWidth="1"/>
    <col min="9505" max="9505" width="8.5703125" style="203" customWidth="1"/>
    <col min="9506" max="9509" width="4.5703125" style="203" customWidth="1"/>
    <col min="9510" max="9511" width="11.5703125" style="203"/>
    <col min="9512" max="9512" width="7.42578125" style="203" customWidth="1"/>
    <col min="9513" max="9513" width="6.5703125" style="203" customWidth="1"/>
    <col min="9514" max="9514" width="8.140625" style="203" customWidth="1"/>
    <col min="9515" max="9515" width="9.140625" style="203" customWidth="1"/>
    <col min="9516" max="9516" width="11.5703125" style="203"/>
    <col min="9517" max="9517" width="4.42578125" style="203" customWidth="1"/>
    <col min="9518" max="9518" width="4.85546875" style="203" customWidth="1"/>
    <col min="9519" max="9519" width="3.5703125" style="203" customWidth="1"/>
    <col min="9520" max="9520" width="4.42578125" style="203" customWidth="1"/>
    <col min="9521" max="9521" width="7.85546875" style="203" customWidth="1"/>
    <col min="9522" max="9522" width="3.42578125" style="203" customWidth="1"/>
    <col min="9523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6" width="7" style="203" customWidth="1"/>
    <col min="9737" max="9737" width="8.5703125" style="203" customWidth="1"/>
    <col min="9738" max="9739" width="4.5703125" style="203" customWidth="1"/>
    <col min="9740" max="9740" width="7.5703125" style="203" customWidth="1"/>
    <col min="9741" max="9741" width="8" style="203" customWidth="1"/>
    <col min="9742" max="9744" width="4.5703125" style="203" customWidth="1"/>
    <col min="9745" max="9745" width="7.140625" style="203" customWidth="1"/>
    <col min="9746" max="9746" width="7.42578125" style="203" customWidth="1"/>
    <col min="9747" max="9747" width="7.85546875" style="203" customWidth="1"/>
    <col min="9748" max="9748" width="4.5703125" style="203" customWidth="1"/>
    <col min="9749" max="9749" width="3.140625" style="203" customWidth="1"/>
    <col min="9750" max="9750" width="7.42578125" style="203" customWidth="1"/>
    <col min="9751" max="9751" width="8.140625" style="203" customWidth="1"/>
    <col min="9752" max="9752" width="4.5703125" style="203" customWidth="1"/>
    <col min="9753" max="9753" width="10.5703125" style="203" customWidth="1"/>
    <col min="9754" max="9754" width="2.5703125" style="203" customWidth="1"/>
    <col min="9755" max="9756" width="8.42578125" style="203" customWidth="1"/>
    <col min="9757" max="9759" width="4.5703125" style="203" customWidth="1"/>
    <col min="9760" max="9760" width="7.140625" style="203" customWidth="1"/>
    <col min="9761" max="9761" width="8.5703125" style="203" customWidth="1"/>
    <col min="9762" max="9765" width="4.5703125" style="203" customWidth="1"/>
    <col min="9766" max="9767" width="11.5703125" style="203"/>
    <col min="9768" max="9768" width="7.42578125" style="203" customWidth="1"/>
    <col min="9769" max="9769" width="6.5703125" style="203" customWidth="1"/>
    <col min="9770" max="9770" width="8.140625" style="203" customWidth="1"/>
    <col min="9771" max="9771" width="9.140625" style="203" customWidth="1"/>
    <col min="9772" max="9772" width="11.5703125" style="203"/>
    <col min="9773" max="9773" width="4.42578125" style="203" customWidth="1"/>
    <col min="9774" max="9774" width="4.85546875" style="203" customWidth="1"/>
    <col min="9775" max="9775" width="3.5703125" style="203" customWidth="1"/>
    <col min="9776" max="9776" width="4.42578125" style="203" customWidth="1"/>
    <col min="9777" max="9777" width="7.85546875" style="203" customWidth="1"/>
    <col min="9778" max="9778" width="3.42578125" style="203" customWidth="1"/>
    <col min="9779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2" width="7" style="203" customWidth="1"/>
    <col min="9993" max="9993" width="8.5703125" style="203" customWidth="1"/>
    <col min="9994" max="9995" width="4.5703125" style="203" customWidth="1"/>
    <col min="9996" max="9996" width="7.5703125" style="203" customWidth="1"/>
    <col min="9997" max="9997" width="8" style="203" customWidth="1"/>
    <col min="9998" max="10000" width="4.5703125" style="203" customWidth="1"/>
    <col min="10001" max="10001" width="7.140625" style="203" customWidth="1"/>
    <col min="10002" max="10002" width="7.42578125" style="203" customWidth="1"/>
    <col min="10003" max="10003" width="7.85546875" style="203" customWidth="1"/>
    <col min="10004" max="10004" width="4.5703125" style="203" customWidth="1"/>
    <col min="10005" max="10005" width="3.140625" style="203" customWidth="1"/>
    <col min="10006" max="10006" width="7.42578125" style="203" customWidth="1"/>
    <col min="10007" max="10007" width="8.140625" style="203" customWidth="1"/>
    <col min="10008" max="10008" width="4.5703125" style="203" customWidth="1"/>
    <col min="10009" max="10009" width="10.5703125" style="203" customWidth="1"/>
    <col min="10010" max="10010" width="2.5703125" style="203" customWidth="1"/>
    <col min="10011" max="10012" width="8.42578125" style="203" customWidth="1"/>
    <col min="10013" max="10015" width="4.5703125" style="203" customWidth="1"/>
    <col min="10016" max="10016" width="7.140625" style="203" customWidth="1"/>
    <col min="10017" max="10017" width="8.5703125" style="203" customWidth="1"/>
    <col min="10018" max="10021" width="4.5703125" style="203" customWidth="1"/>
    <col min="10022" max="10023" width="11.5703125" style="203"/>
    <col min="10024" max="10024" width="7.42578125" style="203" customWidth="1"/>
    <col min="10025" max="10025" width="6.5703125" style="203" customWidth="1"/>
    <col min="10026" max="10026" width="8.140625" style="203" customWidth="1"/>
    <col min="10027" max="10027" width="9.140625" style="203" customWidth="1"/>
    <col min="10028" max="10028" width="11.5703125" style="203"/>
    <col min="10029" max="10029" width="4.42578125" style="203" customWidth="1"/>
    <col min="10030" max="10030" width="4.85546875" style="203" customWidth="1"/>
    <col min="10031" max="10031" width="3.5703125" style="203" customWidth="1"/>
    <col min="10032" max="10032" width="4.42578125" style="203" customWidth="1"/>
    <col min="10033" max="10033" width="7.85546875" style="203" customWidth="1"/>
    <col min="10034" max="10034" width="3.42578125" style="203" customWidth="1"/>
    <col min="10035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8" width="7" style="203" customWidth="1"/>
    <col min="10249" max="10249" width="8.5703125" style="203" customWidth="1"/>
    <col min="10250" max="10251" width="4.5703125" style="203" customWidth="1"/>
    <col min="10252" max="10252" width="7.5703125" style="203" customWidth="1"/>
    <col min="10253" max="10253" width="8" style="203" customWidth="1"/>
    <col min="10254" max="10256" width="4.5703125" style="203" customWidth="1"/>
    <col min="10257" max="10257" width="7.140625" style="203" customWidth="1"/>
    <col min="10258" max="10258" width="7.42578125" style="203" customWidth="1"/>
    <col min="10259" max="10259" width="7.85546875" style="203" customWidth="1"/>
    <col min="10260" max="10260" width="4.5703125" style="203" customWidth="1"/>
    <col min="10261" max="10261" width="3.140625" style="203" customWidth="1"/>
    <col min="10262" max="10262" width="7.42578125" style="203" customWidth="1"/>
    <col min="10263" max="10263" width="8.140625" style="203" customWidth="1"/>
    <col min="10264" max="10264" width="4.5703125" style="203" customWidth="1"/>
    <col min="10265" max="10265" width="10.5703125" style="203" customWidth="1"/>
    <col min="10266" max="10266" width="2.5703125" style="203" customWidth="1"/>
    <col min="10267" max="10268" width="8.42578125" style="203" customWidth="1"/>
    <col min="10269" max="10271" width="4.5703125" style="203" customWidth="1"/>
    <col min="10272" max="10272" width="7.140625" style="203" customWidth="1"/>
    <col min="10273" max="10273" width="8.5703125" style="203" customWidth="1"/>
    <col min="10274" max="10277" width="4.5703125" style="203" customWidth="1"/>
    <col min="10278" max="10279" width="11.5703125" style="203"/>
    <col min="10280" max="10280" width="7.42578125" style="203" customWidth="1"/>
    <col min="10281" max="10281" width="6.5703125" style="203" customWidth="1"/>
    <col min="10282" max="10282" width="8.140625" style="203" customWidth="1"/>
    <col min="10283" max="10283" width="9.140625" style="203" customWidth="1"/>
    <col min="10284" max="10284" width="11.5703125" style="203"/>
    <col min="10285" max="10285" width="4.42578125" style="203" customWidth="1"/>
    <col min="10286" max="10286" width="4.85546875" style="203" customWidth="1"/>
    <col min="10287" max="10287" width="3.5703125" style="203" customWidth="1"/>
    <col min="10288" max="10288" width="4.42578125" style="203" customWidth="1"/>
    <col min="10289" max="10289" width="7.85546875" style="203" customWidth="1"/>
    <col min="10290" max="10290" width="3.42578125" style="203" customWidth="1"/>
    <col min="10291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4" width="7" style="203" customWidth="1"/>
    <col min="10505" max="10505" width="8.5703125" style="203" customWidth="1"/>
    <col min="10506" max="10507" width="4.5703125" style="203" customWidth="1"/>
    <col min="10508" max="10508" width="7.5703125" style="203" customWidth="1"/>
    <col min="10509" max="10509" width="8" style="203" customWidth="1"/>
    <col min="10510" max="10512" width="4.5703125" style="203" customWidth="1"/>
    <col min="10513" max="10513" width="7.140625" style="203" customWidth="1"/>
    <col min="10514" max="10514" width="7.42578125" style="203" customWidth="1"/>
    <col min="10515" max="10515" width="7.85546875" style="203" customWidth="1"/>
    <col min="10516" max="10516" width="4.5703125" style="203" customWidth="1"/>
    <col min="10517" max="10517" width="3.140625" style="203" customWidth="1"/>
    <col min="10518" max="10518" width="7.42578125" style="203" customWidth="1"/>
    <col min="10519" max="10519" width="8.140625" style="203" customWidth="1"/>
    <col min="10520" max="10520" width="4.5703125" style="203" customWidth="1"/>
    <col min="10521" max="10521" width="10.5703125" style="203" customWidth="1"/>
    <col min="10522" max="10522" width="2.5703125" style="203" customWidth="1"/>
    <col min="10523" max="10524" width="8.42578125" style="203" customWidth="1"/>
    <col min="10525" max="10527" width="4.5703125" style="203" customWidth="1"/>
    <col min="10528" max="10528" width="7.140625" style="203" customWidth="1"/>
    <col min="10529" max="10529" width="8.5703125" style="203" customWidth="1"/>
    <col min="10530" max="10533" width="4.5703125" style="203" customWidth="1"/>
    <col min="10534" max="10535" width="11.5703125" style="203"/>
    <col min="10536" max="10536" width="7.42578125" style="203" customWidth="1"/>
    <col min="10537" max="10537" width="6.5703125" style="203" customWidth="1"/>
    <col min="10538" max="10538" width="8.140625" style="203" customWidth="1"/>
    <col min="10539" max="10539" width="9.140625" style="203" customWidth="1"/>
    <col min="10540" max="10540" width="11.5703125" style="203"/>
    <col min="10541" max="10541" width="4.42578125" style="203" customWidth="1"/>
    <col min="10542" max="10542" width="4.85546875" style="203" customWidth="1"/>
    <col min="10543" max="10543" width="3.5703125" style="203" customWidth="1"/>
    <col min="10544" max="10544" width="4.42578125" style="203" customWidth="1"/>
    <col min="10545" max="10545" width="7.85546875" style="203" customWidth="1"/>
    <col min="10546" max="10546" width="3.42578125" style="203" customWidth="1"/>
    <col min="10547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0" width="7" style="203" customWidth="1"/>
    <col min="10761" max="10761" width="8.5703125" style="203" customWidth="1"/>
    <col min="10762" max="10763" width="4.5703125" style="203" customWidth="1"/>
    <col min="10764" max="10764" width="7.5703125" style="203" customWidth="1"/>
    <col min="10765" max="10765" width="8" style="203" customWidth="1"/>
    <col min="10766" max="10768" width="4.5703125" style="203" customWidth="1"/>
    <col min="10769" max="10769" width="7.140625" style="203" customWidth="1"/>
    <col min="10770" max="10770" width="7.42578125" style="203" customWidth="1"/>
    <col min="10771" max="10771" width="7.85546875" style="203" customWidth="1"/>
    <col min="10772" max="10772" width="4.5703125" style="203" customWidth="1"/>
    <col min="10773" max="10773" width="3.140625" style="203" customWidth="1"/>
    <col min="10774" max="10774" width="7.42578125" style="203" customWidth="1"/>
    <col min="10775" max="10775" width="8.140625" style="203" customWidth="1"/>
    <col min="10776" max="10776" width="4.5703125" style="203" customWidth="1"/>
    <col min="10777" max="10777" width="10.5703125" style="203" customWidth="1"/>
    <col min="10778" max="10778" width="2.5703125" style="203" customWidth="1"/>
    <col min="10779" max="10780" width="8.42578125" style="203" customWidth="1"/>
    <col min="10781" max="10783" width="4.5703125" style="203" customWidth="1"/>
    <col min="10784" max="10784" width="7.140625" style="203" customWidth="1"/>
    <col min="10785" max="10785" width="8.5703125" style="203" customWidth="1"/>
    <col min="10786" max="10789" width="4.5703125" style="203" customWidth="1"/>
    <col min="10790" max="10791" width="11.5703125" style="203"/>
    <col min="10792" max="10792" width="7.42578125" style="203" customWidth="1"/>
    <col min="10793" max="10793" width="6.5703125" style="203" customWidth="1"/>
    <col min="10794" max="10794" width="8.140625" style="203" customWidth="1"/>
    <col min="10795" max="10795" width="9.140625" style="203" customWidth="1"/>
    <col min="10796" max="10796" width="11.5703125" style="203"/>
    <col min="10797" max="10797" width="4.42578125" style="203" customWidth="1"/>
    <col min="10798" max="10798" width="4.85546875" style="203" customWidth="1"/>
    <col min="10799" max="10799" width="3.5703125" style="203" customWidth="1"/>
    <col min="10800" max="10800" width="4.42578125" style="203" customWidth="1"/>
    <col min="10801" max="10801" width="7.85546875" style="203" customWidth="1"/>
    <col min="10802" max="10802" width="3.42578125" style="203" customWidth="1"/>
    <col min="10803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6" width="7" style="203" customWidth="1"/>
    <col min="11017" max="11017" width="8.5703125" style="203" customWidth="1"/>
    <col min="11018" max="11019" width="4.5703125" style="203" customWidth="1"/>
    <col min="11020" max="11020" width="7.5703125" style="203" customWidth="1"/>
    <col min="11021" max="11021" width="8" style="203" customWidth="1"/>
    <col min="11022" max="11024" width="4.5703125" style="203" customWidth="1"/>
    <col min="11025" max="11025" width="7.140625" style="203" customWidth="1"/>
    <col min="11026" max="11026" width="7.42578125" style="203" customWidth="1"/>
    <col min="11027" max="11027" width="7.85546875" style="203" customWidth="1"/>
    <col min="11028" max="11028" width="4.5703125" style="203" customWidth="1"/>
    <col min="11029" max="11029" width="3.140625" style="203" customWidth="1"/>
    <col min="11030" max="11030" width="7.42578125" style="203" customWidth="1"/>
    <col min="11031" max="11031" width="8.140625" style="203" customWidth="1"/>
    <col min="11032" max="11032" width="4.5703125" style="203" customWidth="1"/>
    <col min="11033" max="11033" width="10.5703125" style="203" customWidth="1"/>
    <col min="11034" max="11034" width="2.5703125" style="203" customWidth="1"/>
    <col min="11035" max="11036" width="8.42578125" style="203" customWidth="1"/>
    <col min="11037" max="11039" width="4.5703125" style="203" customWidth="1"/>
    <col min="11040" max="11040" width="7.140625" style="203" customWidth="1"/>
    <col min="11041" max="11041" width="8.5703125" style="203" customWidth="1"/>
    <col min="11042" max="11045" width="4.5703125" style="203" customWidth="1"/>
    <col min="11046" max="11047" width="11.5703125" style="203"/>
    <col min="11048" max="11048" width="7.42578125" style="203" customWidth="1"/>
    <col min="11049" max="11049" width="6.5703125" style="203" customWidth="1"/>
    <col min="11050" max="11050" width="8.140625" style="203" customWidth="1"/>
    <col min="11051" max="11051" width="9.140625" style="203" customWidth="1"/>
    <col min="11052" max="11052" width="11.5703125" style="203"/>
    <col min="11053" max="11053" width="4.42578125" style="203" customWidth="1"/>
    <col min="11054" max="11054" width="4.85546875" style="203" customWidth="1"/>
    <col min="11055" max="11055" width="3.5703125" style="203" customWidth="1"/>
    <col min="11056" max="11056" width="4.42578125" style="203" customWidth="1"/>
    <col min="11057" max="11057" width="7.85546875" style="203" customWidth="1"/>
    <col min="11058" max="11058" width="3.42578125" style="203" customWidth="1"/>
    <col min="11059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2" width="7" style="203" customWidth="1"/>
    <col min="11273" max="11273" width="8.5703125" style="203" customWidth="1"/>
    <col min="11274" max="11275" width="4.5703125" style="203" customWidth="1"/>
    <col min="11276" max="11276" width="7.5703125" style="203" customWidth="1"/>
    <col min="11277" max="11277" width="8" style="203" customWidth="1"/>
    <col min="11278" max="11280" width="4.5703125" style="203" customWidth="1"/>
    <col min="11281" max="11281" width="7.140625" style="203" customWidth="1"/>
    <col min="11282" max="11282" width="7.42578125" style="203" customWidth="1"/>
    <col min="11283" max="11283" width="7.85546875" style="203" customWidth="1"/>
    <col min="11284" max="11284" width="4.5703125" style="203" customWidth="1"/>
    <col min="11285" max="11285" width="3.140625" style="203" customWidth="1"/>
    <col min="11286" max="11286" width="7.42578125" style="203" customWidth="1"/>
    <col min="11287" max="11287" width="8.140625" style="203" customWidth="1"/>
    <col min="11288" max="11288" width="4.5703125" style="203" customWidth="1"/>
    <col min="11289" max="11289" width="10.5703125" style="203" customWidth="1"/>
    <col min="11290" max="11290" width="2.5703125" style="203" customWidth="1"/>
    <col min="11291" max="11292" width="8.42578125" style="203" customWidth="1"/>
    <col min="11293" max="11295" width="4.5703125" style="203" customWidth="1"/>
    <col min="11296" max="11296" width="7.140625" style="203" customWidth="1"/>
    <col min="11297" max="11297" width="8.5703125" style="203" customWidth="1"/>
    <col min="11298" max="11301" width="4.5703125" style="203" customWidth="1"/>
    <col min="11302" max="11303" width="11.5703125" style="203"/>
    <col min="11304" max="11304" width="7.42578125" style="203" customWidth="1"/>
    <col min="11305" max="11305" width="6.5703125" style="203" customWidth="1"/>
    <col min="11306" max="11306" width="8.140625" style="203" customWidth="1"/>
    <col min="11307" max="11307" width="9.140625" style="203" customWidth="1"/>
    <col min="11308" max="11308" width="11.5703125" style="203"/>
    <col min="11309" max="11309" width="4.42578125" style="203" customWidth="1"/>
    <col min="11310" max="11310" width="4.85546875" style="203" customWidth="1"/>
    <col min="11311" max="11311" width="3.5703125" style="203" customWidth="1"/>
    <col min="11312" max="11312" width="4.42578125" style="203" customWidth="1"/>
    <col min="11313" max="11313" width="7.85546875" style="203" customWidth="1"/>
    <col min="11314" max="11314" width="3.42578125" style="203" customWidth="1"/>
    <col min="11315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8" width="7" style="203" customWidth="1"/>
    <col min="11529" max="11529" width="8.5703125" style="203" customWidth="1"/>
    <col min="11530" max="11531" width="4.5703125" style="203" customWidth="1"/>
    <col min="11532" max="11532" width="7.5703125" style="203" customWidth="1"/>
    <col min="11533" max="11533" width="8" style="203" customWidth="1"/>
    <col min="11534" max="11536" width="4.5703125" style="203" customWidth="1"/>
    <col min="11537" max="11537" width="7.140625" style="203" customWidth="1"/>
    <col min="11538" max="11538" width="7.42578125" style="203" customWidth="1"/>
    <col min="11539" max="11539" width="7.85546875" style="203" customWidth="1"/>
    <col min="11540" max="11540" width="4.5703125" style="203" customWidth="1"/>
    <col min="11541" max="11541" width="3.140625" style="203" customWidth="1"/>
    <col min="11542" max="11542" width="7.42578125" style="203" customWidth="1"/>
    <col min="11543" max="11543" width="8.140625" style="203" customWidth="1"/>
    <col min="11544" max="11544" width="4.5703125" style="203" customWidth="1"/>
    <col min="11545" max="11545" width="10.5703125" style="203" customWidth="1"/>
    <col min="11546" max="11546" width="2.5703125" style="203" customWidth="1"/>
    <col min="11547" max="11548" width="8.42578125" style="203" customWidth="1"/>
    <col min="11549" max="11551" width="4.5703125" style="203" customWidth="1"/>
    <col min="11552" max="11552" width="7.140625" style="203" customWidth="1"/>
    <col min="11553" max="11553" width="8.5703125" style="203" customWidth="1"/>
    <col min="11554" max="11557" width="4.5703125" style="203" customWidth="1"/>
    <col min="11558" max="11559" width="11.5703125" style="203"/>
    <col min="11560" max="11560" width="7.42578125" style="203" customWidth="1"/>
    <col min="11561" max="11561" width="6.5703125" style="203" customWidth="1"/>
    <col min="11562" max="11562" width="8.140625" style="203" customWidth="1"/>
    <col min="11563" max="11563" width="9.140625" style="203" customWidth="1"/>
    <col min="11564" max="11564" width="11.5703125" style="203"/>
    <col min="11565" max="11565" width="4.42578125" style="203" customWidth="1"/>
    <col min="11566" max="11566" width="4.85546875" style="203" customWidth="1"/>
    <col min="11567" max="11567" width="3.5703125" style="203" customWidth="1"/>
    <col min="11568" max="11568" width="4.42578125" style="203" customWidth="1"/>
    <col min="11569" max="11569" width="7.85546875" style="203" customWidth="1"/>
    <col min="11570" max="11570" width="3.42578125" style="203" customWidth="1"/>
    <col min="11571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4" width="7" style="203" customWidth="1"/>
    <col min="11785" max="11785" width="8.5703125" style="203" customWidth="1"/>
    <col min="11786" max="11787" width="4.5703125" style="203" customWidth="1"/>
    <col min="11788" max="11788" width="7.5703125" style="203" customWidth="1"/>
    <col min="11789" max="11789" width="8" style="203" customWidth="1"/>
    <col min="11790" max="11792" width="4.5703125" style="203" customWidth="1"/>
    <col min="11793" max="11793" width="7.140625" style="203" customWidth="1"/>
    <col min="11794" max="11794" width="7.42578125" style="203" customWidth="1"/>
    <col min="11795" max="11795" width="7.85546875" style="203" customWidth="1"/>
    <col min="11796" max="11796" width="4.5703125" style="203" customWidth="1"/>
    <col min="11797" max="11797" width="3.140625" style="203" customWidth="1"/>
    <col min="11798" max="11798" width="7.42578125" style="203" customWidth="1"/>
    <col min="11799" max="11799" width="8.140625" style="203" customWidth="1"/>
    <col min="11800" max="11800" width="4.5703125" style="203" customWidth="1"/>
    <col min="11801" max="11801" width="10.5703125" style="203" customWidth="1"/>
    <col min="11802" max="11802" width="2.5703125" style="203" customWidth="1"/>
    <col min="11803" max="11804" width="8.42578125" style="203" customWidth="1"/>
    <col min="11805" max="11807" width="4.5703125" style="203" customWidth="1"/>
    <col min="11808" max="11808" width="7.140625" style="203" customWidth="1"/>
    <col min="11809" max="11809" width="8.5703125" style="203" customWidth="1"/>
    <col min="11810" max="11813" width="4.5703125" style="203" customWidth="1"/>
    <col min="11814" max="11815" width="11.5703125" style="203"/>
    <col min="11816" max="11816" width="7.42578125" style="203" customWidth="1"/>
    <col min="11817" max="11817" width="6.5703125" style="203" customWidth="1"/>
    <col min="11818" max="11818" width="8.140625" style="203" customWidth="1"/>
    <col min="11819" max="11819" width="9.140625" style="203" customWidth="1"/>
    <col min="11820" max="11820" width="11.5703125" style="203"/>
    <col min="11821" max="11821" width="4.42578125" style="203" customWidth="1"/>
    <col min="11822" max="11822" width="4.85546875" style="203" customWidth="1"/>
    <col min="11823" max="11823" width="3.5703125" style="203" customWidth="1"/>
    <col min="11824" max="11824" width="4.42578125" style="203" customWidth="1"/>
    <col min="11825" max="11825" width="7.85546875" style="203" customWidth="1"/>
    <col min="11826" max="11826" width="3.42578125" style="203" customWidth="1"/>
    <col min="11827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0" width="7" style="203" customWidth="1"/>
    <col min="12041" max="12041" width="8.5703125" style="203" customWidth="1"/>
    <col min="12042" max="12043" width="4.5703125" style="203" customWidth="1"/>
    <col min="12044" max="12044" width="7.5703125" style="203" customWidth="1"/>
    <col min="12045" max="12045" width="8" style="203" customWidth="1"/>
    <col min="12046" max="12048" width="4.5703125" style="203" customWidth="1"/>
    <col min="12049" max="12049" width="7.140625" style="203" customWidth="1"/>
    <col min="12050" max="12050" width="7.42578125" style="203" customWidth="1"/>
    <col min="12051" max="12051" width="7.85546875" style="203" customWidth="1"/>
    <col min="12052" max="12052" width="4.5703125" style="203" customWidth="1"/>
    <col min="12053" max="12053" width="3.140625" style="203" customWidth="1"/>
    <col min="12054" max="12054" width="7.42578125" style="203" customWidth="1"/>
    <col min="12055" max="12055" width="8.140625" style="203" customWidth="1"/>
    <col min="12056" max="12056" width="4.5703125" style="203" customWidth="1"/>
    <col min="12057" max="12057" width="10.5703125" style="203" customWidth="1"/>
    <col min="12058" max="12058" width="2.5703125" style="203" customWidth="1"/>
    <col min="12059" max="12060" width="8.42578125" style="203" customWidth="1"/>
    <col min="12061" max="12063" width="4.5703125" style="203" customWidth="1"/>
    <col min="12064" max="12064" width="7.140625" style="203" customWidth="1"/>
    <col min="12065" max="12065" width="8.5703125" style="203" customWidth="1"/>
    <col min="12066" max="12069" width="4.5703125" style="203" customWidth="1"/>
    <col min="12070" max="12071" width="11.5703125" style="203"/>
    <col min="12072" max="12072" width="7.42578125" style="203" customWidth="1"/>
    <col min="12073" max="12073" width="6.5703125" style="203" customWidth="1"/>
    <col min="12074" max="12074" width="8.140625" style="203" customWidth="1"/>
    <col min="12075" max="12075" width="9.140625" style="203" customWidth="1"/>
    <col min="12076" max="12076" width="11.5703125" style="203"/>
    <col min="12077" max="12077" width="4.42578125" style="203" customWidth="1"/>
    <col min="12078" max="12078" width="4.85546875" style="203" customWidth="1"/>
    <col min="12079" max="12079" width="3.5703125" style="203" customWidth="1"/>
    <col min="12080" max="12080" width="4.42578125" style="203" customWidth="1"/>
    <col min="12081" max="12081" width="7.85546875" style="203" customWidth="1"/>
    <col min="12082" max="12082" width="3.42578125" style="203" customWidth="1"/>
    <col min="12083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6" width="7" style="203" customWidth="1"/>
    <col min="12297" max="12297" width="8.5703125" style="203" customWidth="1"/>
    <col min="12298" max="12299" width="4.5703125" style="203" customWidth="1"/>
    <col min="12300" max="12300" width="7.5703125" style="203" customWidth="1"/>
    <col min="12301" max="12301" width="8" style="203" customWidth="1"/>
    <col min="12302" max="12304" width="4.5703125" style="203" customWidth="1"/>
    <col min="12305" max="12305" width="7.140625" style="203" customWidth="1"/>
    <col min="12306" max="12306" width="7.42578125" style="203" customWidth="1"/>
    <col min="12307" max="12307" width="7.85546875" style="203" customWidth="1"/>
    <col min="12308" max="12308" width="4.5703125" style="203" customWidth="1"/>
    <col min="12309" max="12309" width="3.140625" style="203" customWidth="1"/>
    <col min="12310" max="12310" width="7.42578125" style="203" customWidth="1"/>
    <col min="12311" max="12311" width="8.140625" style="203" customWidth="1"/>
    <col min="12312" max="12312" width="4.5703125" style="203" customWidth="1"/>
    <col min="12313" max="12313" width="10.5703125" style="203" customWidth="1"/>
    <col min="12314" max="12314" width="2.5703125" style="203" customWidth="1"/>
    <col min="12315" max="12316" width="8.42578125" style="203" customWidth="1"/>
    <col min="12317" max="12319" width="4.5703125" style="203" customWidth="1"/>
    <col min="12320" max="12320" width="7.140625" style="203" customWidth="1"/>
    <col min="12321" max="12321" width="8.5703125" style="203" customWidth="1"/>
    <col min="12322" max="12325" width="4.5703125" style="203" customWidth="1"/>
    <col min="12326" max="12327" width="11.5703125" style="203"/>
    <col min="12328" max="12328" width="7.42578125" style="203" customWidth="1"/>
    <col min="12329" max="12329" width="6.5703125" style="203" customWidth="1"/>
    <col min="12330" max="12330" width="8.140625" style="203" customWidth="1"/>
    <col min="12331" max="12331" width="9.140625" style="203" customWidth="1"/>
    <col min="12332" max="12332" width="11.5703125" style="203"/>
    <col min="12333" max="12333" width="4.42578125" style="203" customWidth="1"/>
    <col min="12334" max="12334" width="4.85546875" style="203" customWidth="1"/>
    <col min="12335" max="12335" width="3.5703125" style="203" customWidth="1"/>
    <col min="12336" max="12336" width="4.42578125" style="203" customWidth="1"/>
    <col min="12337" max="12337" width="7.85546875" style="203" customWidth="1"/>
    <col min="12338" max="12338" width="3.42578125" style="203" customWidth="1"/>
    <col min="12339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2" width="7" style="203" customWidth="1"/>
    <col min="12553" max="12553" width="8.5703125" style="203" customWidth="1"/>
    <col min="12554" max="12555" width="4.5703125" style="203" customWidth="1"/>
    <col min="12556" max="12556" width="7.5703125" style="203" customWidth="1"/>
    <col min="12557" max="12557" width="8" style="203" customWidth="1"/>
    <col min="12558" max="12560" width="4.5703125" style="203" customWidth="1"/>
    <col min="12561" max="12561" width="7.140625" style="203" customWidth="1"/>
    <col min="12562" max="12562" width="7.42578125" style="203" customWidth="1"/>
    <col min="12563" max="12563" width="7.85546875" style="203" customWidth="1"/>
    <col min="12564" max="12564" width="4.5703125" style="203" customWidth="1"/>
    <col min="12565" max="12565" width="3.140625" style="203" customWidth="1"/>
    <col min="12566" max="12566" width="7.42578125" style="203" customWidth="1"/>
    <col min="12567" max="12567" width="8.140625" style="203" customWidth="1"/>
    <col min="12568" max="12568" width="4.5703125" style="203" customWidth="1"/>
    <col min="12569" max="12569" width="10.5703125" style="203" customWidth="1"/>
    <col min="12570" max="12570" width="2.5703125" style="203" customWidth="1"/>
    <col min="12571" max="12572" width="8.42578125" style="203" customWidth="1"/>
    <col min="12573" max="12575" width="4.5703125" style="203" customWidth="1"/>
    <col min="12576" max="12576" width="7.140625" style="203" customWidth="1"/>
    <col min="12577" max="12577" width="8.5703125" style="203" customWidth="1"/>
    <col min="12578" max="12581" width="4.5703125" style="203" customWidth="1"/>
    <col min="12582" max="12583" width="11.5703125" style="203"/>
    <col min="12584" max="12584" width="7.42578125" style="203" customWidth="1"/>
    <col min="12585" max="12585" width="6.5703125" style="203" customWidth="1"/>
    <col min="12586" max="12586" width="8.140625" style="203" customWidth="1"/>
    <col min="12587" max="12587" width="9.140625" style="203" customWidth="1"/>
    <col min="12588" max="12588" width="11.5703125" style="203"/>
    <col min="12589" max="12589" width="4.42578125" style="203" customWidth="1"/>
    <col min="12590" max="12590" width="4.85546875" style="203" customWidth="1"/>
    <col min="12591" max="12591" width="3.5703125" style="203" customWidth="1"/>
    <col min="12592" max="12592" width="4.42578125" style="203" customWidth="1"/>
    <col min="12593" max="12593" width="7.85546875" style="203" customWidth="1"/>
    <col min="12594" max="12594" width="3.42578125" style="203" customWidth="1"/>
    <col min="12595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8" width="7" style="203" customWidth="1"/>
    <col min="12809" max="12809" width="8.5703125" style="203" customWidth="1"/>
    <col min="12810" max="12811" width="4.5703125" style="203" customWidth="1"/>
    <col min="12812" max="12812" width="7.5703125" style="203" customWidth="1"/>
    <col min="12813" max="12813" width="8" style="203" customWidth="1"/>
    <col min="12814" max="12816" width="4.5703125" style="203" customWidth="1"/>
    <col min="12817" max="12817" width="7.140625" style="203" customWidth="1"/>
    <col min="12818" max="12818" width="7.42578125" style="203" customWidth="1"/>
    <col min="12819" max="12819" width="7.85546875" style="203" customWidth="1"/>
    <col min="12820" max="12820" width="4.5703125" style="203" customWidth="1"/>
    <col min="12821" max="12821" width="3.140625" style="203" customWidth="1"/>
    <col min="12822" max="12822" width="7.42578125" style="203" customWidth="1"/>
    <col min="12823" max="12823" width="8.140625" style="203" customWidth="1"/>
    <col min="12824" max="12824" width="4.5703125" style="203" customWidth="1"/>
    <col min="12825" max="12825" width="10.5703125" style="203" customWidth="1"/>
    <col min="12826" max="12826" width="2.5703125" style="203" customWidth="1"/>
    <col min="12827" max="12828" width="8.42578125" style="203" customWidth="1"/>
    <col min="12829" max="12831" width="4.5703125" style="203" customWidth="1"/>
    <col min="12832" max="12832" width="7.140625" style="203" customWidth="1"/>
    <col min="12833" max="12833" width="8.5703125" style="203" customWidth="1"/>
    <col min="12834" max="12837" width="4.5703125" style="203" customWidth="1"/>
    <col min="12838" max="12839" width="11.5703125" style="203"/>
    <col min="12840" max="12840" width="7.42578125" style="203" customWidth="1"/>
    <col min="12841" max="12841" width="6.5703125" style="203" customWidth="1"/>
    <col min="12842" max="12842" width="8.140625" style="203" customWidth="1"/>
    <col min="12843" max="12843" width="9.140625" style="203" customWidth="1"/>
    <col min="12844" max="12844" width="11.5703125" style="203"/>
    <col min="12845" max="12845" width="4.42578125" style="203" customWidth="1"/>
    <col min="12846" max="12846" width="4.85546875" style="203" customWidth="1"/>
    <col min="12847" max="12847" width="3.5703125" style="203" customWidth="1"/>
    <col min="12848" max="12848" width="4.42578125" style="203" customWidth="1"/>
    <col min="12849" max="12849" width="7.85546875" style="203" customWidth="1"/>
    <col min="12850" max="12850" width="3.42578125" style="203" customWidth="1"/>
    <col min="12851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4" width="7" style="203" customWidth="1"/>
    <col min="13065" max="13065" width="8.5703125" style="203" customWidth="1"/>
    <col min="13066" max="13067" width="4.5703125" style="203" customWidth="1"/>
    <col min="13068" max="13068" width="7.5703125" style="203" customWidth="1"/>
    <col min="13069" max="13069" width="8" style="203" customWidth="1"/>
    <col min="13070" max="13072" width="4.5703125" style="203" customWidth="1"/>
    <col min="13073" max="13073" width="7.140625" style="203" customWidth="1"/>
    <col min="13074" max="13074" width="7.42578125" style="203" customWidth="1"/>
    <col min="13075" max="13075" width="7.85546875" style="203" customWidth="1"/>
    <col min="13076" max="13076" width="4.5703125" style="203" customWidth="1"/>
    <col min="13077" max="13077" width="3.140625" style="203" customWidth="1"/>
    <col min="13078" max="13078" width="7.42578125" style="203" customWidth="1"/>
    <col min="13079" max="13079" width="8.140625" style="203" customWidth="1"/>
    <col min="13080" max="13080" width="4.5703125" style="203" customWidth="1"/>
    <col min="13081" max="13081" width="10.5703125" style="203" customWidth="1"/>
    <col min="13082" max="13082" width="2.5703125" style="203" customWidth="1"/>
    <col min="13083" max="13084" width="8.42578125" style="203" customWidth="1"/>
    <col min="13085" max="13087" width="4.5703125" style="203" customWidth="1"/>
    <col min="13088" max="13088" width="7.140625" style="203" customWidth="1"/>
    <col min="13089" max="13089" width="8.5703125" style="203" customWidth="1"/>
    <col min="13090" max="13093" width="4.5703125" style="203" customWidth="1"/>
    <col min="13094" max="13095" width="11.5703125" style="203"/>
    <col min="13096" max="13096" width="7.42578125" style="203" customWidth="1"/>
    <col min="13097" max="13097" width="6.5703125" style="203" customWidth="1"/>
    <col min="13098" max="13098" width="8.140625" style="203" customWidth="1"/>
    <col min="13099" max="13099" width="9.140625" style="203" customWidth="1"/>
    <col min="13100" max="13100" width="11.5703125" style="203"/>
    <col min="13101" max="13101" width="4.42578125" style="203" customWidth="1"/>
    <col min="13102" max="13102" width="4.85546875" style="203" customWidth="1"/>
    <col min="13103" max="13103" width="3.5703125" style="203" customWidth="1"/>
    <col min="13104" max="13104" width="4.42578125" style="203" customWidth="1"/>
    <col min="13105" max="13105" width="7.85546875" style="203" customWidth="1"/>
    <col min="13106" max="13106" width="3.42578125" style="203" customWidth="1"/>
    <col min="13107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0" width="7" style="203" customWidth="1"/>
    <col min="13321" max="13321" width="8.5703125" style="203" customWidth="1"/>
    <col min="13322" max="13323" width="4.5703125" style="203" customWidth="1"/>
    <col min="13324" max="13324" width="7.5703125" style="203" customWidth="1"/>
    <col min="13325" max="13325" width="8" style="203" customWidth="1"/>
    <col min="13326" max="13328" width="4.5703125" style="203" customWidth="1"/>
    <col min="13329" max="13329" width="7.140625" style="203" customWidth="1"/>
    <col min="13330" max="13330" width="7.42578125" style="203" customWidth="1"/>
    <col min="13331" max="13331" width="7.85546875" style="203" customWidth="1"/>
    <col min="13332" max="13332" width="4.5703125" style="203" customWidth="1"/>
    <col min="13333" max="13333" width="3.140625" style="203" customWidth="1"/>
    <col min="13334" max="13334" width="7.42578125" style="203" customWidth="1"/>
    <col min="13335" max="13335" width="8.140625" style="203" customWidth="1"/>
    <col min="13336" max="13336" width="4.5703125" style="203" customWidth="1"/>
    <col min="13337" max="13337" width="10.5703125" style="203" customWidth="1"/>
    <col min="13338" max="13338" width="2.5703125" style="203" customWidth="1"/>
    <col min="13339" max="13340" width="8.42578125" style="203" customWidth="1"/>
    <col min="13341" max="13343" width="4.5703125" style="203" customWidth="1"/>
    <col min="13344" max="13344" width="7.140625" style="203" customWidth="1"/>
    <col min="13345" max="13345" width="8.5703125" style="203" customWidth="1"/>
    <col min="13346" max="13349" width="4.5703125" style="203" customWidth="1"/>
    <col min="13350" max="13351" width="11.5703125" style="203"/>
    <col min="13352" max="13352" width="7.42578125" style="203" customWidth="1"/>
    <col min="13353" max="13353" width="6.5703125" style="203" customWidth="1"/>
    <col min="13354" max="13354" width="8.140625" style="203" customWidth="1"/>
    <col min="13355" max="13355" width="9.140625" style="203" customWidth="1"/>
    <col min="13356" max="13356" width="11.5703125" style="203"/>
    <col min="13357" max="13357" width="4.42578125" style="203" customWidth="1"/>
    <col min="13358" max="13358" width="4.85546875" style="203" customWidth="1"/>
    <col min="13359" max="13359" width="3.5703125" style="203" customWidth="1"/>
    <col min="13360" max="13360" width="4.42578125" style="203" customWidth="1"/>
    <col min="13361" max="13361" width="7.85546875" style="203" customWidth="1"/>
    <col min="13362" max="13362" width="3.42578125" style="203" customWidth="1"/>
    <col min="13363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6" width="7" style="203" customWidth="1"/>
    <col min="13577" max="13577" width="8.5703125" style="203" customWidth="1"/>
    <col min="13578" max="13579" width="4.5703125" style="203" customWidth="1"/>
    <col min="13580" max="13580" width="7.5703125" style="203" customWidth="1"/>
    <col min="13581" max="13581" width="8" style="203" customWidth="1"/>
    <col min="13582" max="13584" width="4.5703125" style="203" customWidth="1"/>
    <col min="13585" max="13585" width="7.140625" style="203" customWidth="1"/>
    <col min="13586" max="13586" width="7.42578125" style="203" customWidth="1"/>
    <col min="13587" max="13587" width="7.85546875" style="203" customWidth="1"/>
    <col min="13588" max="13588" width="4.5703125" style="203" customWidth="1"/>
    <col min="13589" max="13589" width="3.140625" style="203" customWidth="1"/>
    <col min="13590" max="13590" width="7.42578125" style="203" customWidth="1"/>
    <col min="13591" max="13591" width="8.140625" style="203" customWidth="1"/>
    <col min="13592" max="13592" width="4.5703125" style="203" customWidth="1"/>
    <col min="13593" max="13593" width="10.5703125" style="203" customWidth="1"/>
    <col min="13594" max="13594" width="2.5703125" style="203" customWidth="1"/>
    <col min="13595" max="13596" width="8.42578125" style="203" customWidth="1"/>
    <col min="13597" max="13599" width="4.5703125" style="203" customWidth="1"/>
    <col min="13600" max="13600" width="7.140625" style="203" customWidth="1"/>
    <col min="13601" max="13601" width="8.5703125" style="203" customWidth="1"/>
    <col min="13602" max="13605" width="4.5703125" style="203" customWidth="1"/>
    <col min="13606" max="13607" width="11.5703125" style="203"/>
    <col min="13608" max="13608" width="7.42578125" style="203" customWidth="1"/>
    <col min="13609" max="13609" width="6.5703125" style="203" customWidth="1"/>
    <col min="13610" max="13610" width="8.140625" style="203" customWidth="1"/>
    <col min="13611" max="13611" width="9.140625" style="203" customWidth="1"/>
    <col min="13612" max="13612" width="11.5703125" style="203"/>
    <col min="13613" max="13613" width="4.42578125" style="203" customWidth="1"/>
    <col min="13614" max="13614" width="4.85546875" style="203" customWidth="1"/>
    <col min="13615" max="13615" width="3.5703125" style="203" customWidth="1"/>
    <col min="13616" max="13616" width="4.42578125" style="203" customWidth="1"/>
    <col min="13617" max="13617" width="7.85546875" style="203" customWidth="1"/>
    <col min="13618" max="13618" width="3.42578125" style="203" customWidth="1"/>
    <col min="13619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2" width="7" style="203" customWidth="1"/>
    <col min="13833" max="13833" width="8.5703125" style="203" customWidth="1"/>
    <col min="13834" max="13835" width="4.5703125" style="203" customWidth="1"/>
    <col min="13836" max="13836" width="7.5703125" style="203" customWidth="1"/>
    <col min="13837" max="13837" width="8" style="203" customWidth="1"/>
    <col min="13838" max="13840" width="4.5703125" style="203" customWidth="1"/>
    <col min="13841" max="13841" width="7.140625" style="203" customWidth="1"/>
    <col min="13842" max="13842" width="7.42578125" style="203" customWidth="1"/>
    <col min="13843" max="13843" width="7.85546875" style="203" customWidth="1"/>
    <col min="13844" max="13844" width="4.5703125" style="203" customWidth="1"/>
    <col min="13845" max="13845" width="3.140625" style="203" customWidth="1"/>
    <col min="13846" max="13846" width="7.42578125" style="203" customWidth="1"/>
    <col min="13847" max="13847" width="8.140625" style="203" customWidth="1"/>
    <col min="13848" max="13848" width="4.5703125" style="203" customWidth="1"/>
    <col min="13849" max="13849" width="10.5703125" style="203" customWidth="1"/>
    <col min="13850" max="13850" width="2.5703125" style="203" customWidth="1"/>
    <col min="13851" max="13852" width="8.42578125" style="203" customWidth="1"/>
    <col min="13853" max="13855" width="4.5703125" style="203" customWidth="1"/>
    <col min="13856" max="13856" width="7.140625" style="203" customWidth="1"/>
    <col min="13857" max="13857" width="8.5703125" style="203" customWidth="1"/>
    <col min="13858" max="13861" width="4.5703125" style="203" customWidth="1"/>
    <col min="13862" max="13863" width="11.5703125" style="203"/>
    <col min="13864" max="13864" width="7.42578125" style="203" customWidth="1"/>
    <col min="13865" max="13865" width="6.5703125" style="203" customWidth="1"/>
    <col min="13866" max="13866" width="8.140625" style="203" customWidth="1"/>
    <col min="13867" max="13867" width="9.140625" style="203" customWidth="1"/>
    <col min="13868" max="13868" width="11.5703125" style="203"/>
    <col min="13869" max="13869" width="4.42578125" style="203" customWidth="1"/>
    <col min="13870" max="13870" width="4.85546875" style="203" customWidth="1"/>
    <col min="13871" max="13871" width="3.5703125" style="203" customWidth="1"/>
    <col min="13872" max="13872" width="4.42578125" style="203" customWidth="1"/>
    <col min="13873" max="13873" width="7.85546875" style="203" customWidth="1"/>
    <col min="13874" max="13874" width="3.42578125" style="203" customWidth="1"/>
    <col min="13875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8" width="7" style="203" customWidth="1"/>
    <col min="14089" max="14089" width="8.5703125" style="203" customWidth="1"/>
    <col min="14090" max="14091" width="4.5703125" style="203" customWidth="1"/>
    <col min="14092" max="14092" width="7.5703125" style="203" customWidth="1"/>
    <col min="14093" max="14093" width="8" style="203" customWidth="1"/>
    <col min="14094" max="14096" width="4.5703125" style="203" customWidth="1"/>
    <col min="14097" max="14097" width="7.140625" style="203" customWidth="1"/>
    <col min="14098" max="14098" width="7.42578125" style="203" customWidth="1"/>
    <col min="14099" max="14099" width="7.85546875" style="203" customWidth="1"/>
    <col min="14100" max="14100" width="4.5703125" style="203" customWidth="1"/>
    <col min="14101" max="14101" width="3.140625" style="203" customWidth="1"/>
    <col min="14102" max="14102" width="7.42578125" style="203" customWidth="1"/>
    <col min="14103" max="14103" width="8.140625" style="203" customWidth="1"/>
    <col min="14104" max="14104" width="4.5703125" style="203" customWidth="1"/>
    <col min="14105" max="14105" width="10.5703125" style="203" customWidth="1"/>
    <col min="14106" max="14106" width="2.5703125" style="203" customWidth="1"/>
    <col min="14107" max="14108" width="8.42578125" style="203" customWidth="1"/>
    <col min="14109" max="14111" width="4.5703125" style="203" customWidth="1"/>
    <col min="14112" max="14112" width="7.140625" style="203" customWidth="1"/>
    <col min="14113" max="14113" width="8.5703125" style="203" customWidth="1"/>
    <col min="14114" max="14117" width="4.5703125" style="203" customWidth="1"/>
    <col min="14118" max="14119" width="11.5703125" style="203"/>
    <col min="14120" max="14120" width="7.42578125" style="203" customWidth="1"/>
    <col min="14121" max="14121" width="6.5703125" style="203" customWidth="1"/>
    <col min="14122" max="14122" width="8.140625" style="203" customWidth="1"/>
    <col min="14123" max="14123" width="9.140625" style="203" customWidth="1"/>
    <col min="14124" max="14124" width="11.5703125" style="203"/>
    <col min="14125" max="14125" width="4.42578125" style="203" customWidth="1"/>
    <col min="14126" max="14126" width="4.85546875" style="203" customWidth="1"/>
    <col min="14127" max="14127" width="3.5703125" style="203" customWidth="1"/>
    <col min="14128" max="14128" width="4.42578125" style="203" customWidth="1"/>
    <col min="14129" max="14129" width="7.85546875" style="203" customWidth="1"/>
    <col min="14130" max="14130" width="3.42578125" style="203" customWidth="1"/>
    <col min="14131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4" width="7" style="203" customWidth="1"/>
    <col min="14345" max="14345" width="8.5703125" style="203" customWidth="1"/>
    <col min="14346" max="14347" width="4.5703125" style="203" customWidth="1"/>
    <col min="14348" max="14348" width="7.5703125" style="203" customWidth="1"/>
    <col min="14349" max="14349" width="8" style="203" customWidth="1"/>
    <col min="14350" max="14352" width="4.5703125" style="203" customWidth="1"/>
    <col min="14353" max="14353" width="7.140625" style="203" customWidth="1"/>
    <col min="14354" max="14354" width="7.42578125" style="203" customWidth="1"/>
    <col min="14355" max="14355" width="7.85546875" style="203" customWidth="1"/>
    <col min="14356" max="14356" width="4.5703125" style="203" customWidth="1"/>
    <col min="14357" max="14357" width="3.140625" style="203" customWidth="1"/>
    <col min="14358" max="14358" width="7.42578125" style="203" customWidth="1"/>
    <col min="14359" max="14359" width="8.140625" style="203" customWidth="1"/>
    <col min="14360" max="14360" width="4.5703125" style="203" customWidth="1"/>
    <col min="14361" max="14361" width="10.5703125" style="203" customWidth="1"/>
    <col min="14362" max="14362" width="2.5703125" style="203" customWidth="1"/>
    <col min="14363" max="14364" width="8.42578125" style="203" customWidth="1"/>
    <col min="14365" max="14367" width="4.5703125" style="203" customWidth="1"/>
    <col min="14368" max="14368" width="7.140625" style="203" customWidth="1"/>
    <col min="14369" max="14369" width="8.5703125" style="203" customWidth="1"/>
    <col min="14370" max="14373" width="4.5703125" style="203" customWidth="1"/>
    <col min="14374" max="14375" width="11.5703125" style="203"/>
    <col min="14376" max="14376" width="7.42578125" style="203" customWidth="1"/>
    <col min="14377" max="14377" width="6.5703125" style="203" customWidth="1"/>
    <col min="14378" max="14378" width="8.140625" style="203" customWidth="1"/>
    <col min="14379" max="14379" width="9.140625" style="203" customWidth="1"/>
    <col min="14380" max="14380" width="11.5703125" style="203"/>
    <col min="14381" max="14381" width="4.42578125" style="203" customWidth="1"/>
    <col min="14382" max="14382" width="4.85546875" style="203" customWidth="1"/>
    <col min="14383" max="14383" width="3.5703125" style="203" customWidth="1"/>
    <col min="14384" max="14384" width="4.42578125" style="203" customWidth="1"/>
    <col min="14385" max="14385" width="7.85546875" style="203" customWidth="1"/>
    <col min="14386" max="14386" width="3.42578125" style="203" customWidth="1"/>
    <col min="14387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0" width="7" style="203" customWidth="1"/>
    <col min="14601" max="14601" width="8.5703125" style="203" customWidth="1"/>
    <col min="14602" max="14603" width="4.5703125" style="203" customWidth="1"/>
    <col min="14604" max="14604" width="7.5703125" style="203" customWidth="1"/>
    <col min="14605" max="14605" width="8" style="203" customWidth="1"/>
    <col min="14606" max="14608" width="4.5703125" style="203" customWidth="1"/>
    <col min="14609" max="14609" width="7.140625" style="203" customWidth="1"/>
    <col min="14610" max="14610" width="7.42578125" style="203" customWidth="1"/>
    <col min="14611" max="14611" width="7.85546875" style="203" customWidth="1"/>
    <col min="14612" max="14612" width="4.5703125" style="203" customWidth="1"/>
    <col min="14613" max="14613" width="3.140625" style="203" customWidth="1"/>
    <col min="14614" max="14614" width="7.42578125" style="203" customWidth="1"/>
    <col min="14615" max="14615" width="8.140625" style="203" customWidth="1"/>
    <col min="14616" max="14616" width="4.5703125" style="203" customWidth="1"/>
    <col min="14617" max="14617" width="10.5703125" style="203" customWidth="1"/>
    <col min="14618" max="14618" width="2.5703125" style="203" customWidth="1"/>
    <col min="14619" max="14620" width="8.42578125" style="203" customWidth="1"/>
    <col min="14621" max="14623" width="4.5703125" style="203" customWidth="1"/>
    <col min="14624" max="14624" width="7.140625" style="203" customWidth="1"/>
    <col min="14625" max="14625" width="8.5703125" style="203" customWidth="1"/>
    <col min="14626" max="14629" width="4.5703125" style="203" customWidth="1"/>
    <col min="14630" max="14631" width="11.5703125" style="203"/>
    <col min="14632" max="14632" width="7.42578125" style="203" customWidth="1"/>
    <col min="14633" max="14633" width="6.5703125" style="203" customWidth="1"/>
    <col min="14634" max="14634" width="8.140625" style="203" customWidth="1"/>
    <col min="14635" max="14635" width="9.140625" style="203" customWidth="1"/>
    <col min="14636" max="14636" width="11.5703125" style="203"/>
    <col min="14637" max="14637" width="4.42578125" style="203" customWidth="1"/>
    <col min="14638" max="14638" width="4.85546875" style="203" customWidth="1"/>
    <col min="14639" max="14639" width="3.5703125" style="203" customWidth="1"/>
    <col min="14640" max="14640" width="4.42578125" style="203" customWidth="1"/>
    <col min="14641" max="14641" width="7.85546875" style="203" customWidth="1"/>
    <col min="14642" max="14642" width="3.42578125" style="203" customWidth="1"/>
    <col min="14643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6" width="7" style="203" customWidth="1"/>
    <col min="14857" max="14857" width="8.5703125" style="203" customWidth="1"/>
    <col min="14858" max="14859" width="4.5703125" style="203" customWidth="1"/>
    <col min="14860" max="14860" width="7.5703125" style="203" customWidth="1"/>
    <col min="14861" max="14861" width="8" style="203" customWidth="1"/>
    <col min="14862" max="14864" width="4.5703125" style="203" customWidth="1"/>
    <col min="14865" max="14865" width="7.140625" style="203" customWidth="1"/>
    <col min="14866" max="14866" width="7.42578125" style="203" customWidth="1"/>
    <col min="14867" max="14867" width="7.85546875" style="203" customWidth="1"/>
    <col min="14868" max="14868" width="4.5703125" style="203" customWidth="1"/>
    <col min="14869" max="14869" width="3.140625" style="203" customWidth="1"/>
    <col min="14870" max="14870" width="7.42578125" style="203" customWidth="1"/>
    <col min="14871" max="14871" width="8.140625" style="203" customWidth="1"/>
    <col min="14872" max="14872" width="4.5703125" style="203" customWidth="1"/>
    <col min="14873" max="14873" width="10.5703125" style="203" customWidth="1"/>
    <col min="14874" max="14874" width="2.5703125" style="203" customWidth="1"/>
    <col min="14875" max="14876" width="8.42578125" style="203" customWidth="1"/>
    <col min="14877" max="14879" width="4.5703125" style="203" customWidth="1"/>
    <col min="14880" max="14880" width="7.140625" style="203" customWidth="1"/>
    <col min="14881" max="14881" width="8.5703125" style="203" customWidth="1"/>
    <col min="14882" max="14885" width="4.5703125" style="203" customWidth="1"/>
    <col min="14886" max="14887" width="11.5703125" style="203"/>
    <col min="14888" max="14888" width="7.42578125" style="203" customWidth="1"/>
    <col min="14889" max="14889" width="6.5703125" style="203" customWidth="1"/>
    <col min="14890" max="14890" width="8.140625" style="203" customWidth="1"/>
    <col min="14891" max="14891" width="9.140625" style="203" customWidth="1"/>
    <col min="14892" max="14892" width="11.5703125" style="203"/>
    <col min="14893" max="14893" width="4.42578125" style="203" customWidth="1"/>
    <col min="14894" max="14894" width="4.85546875" style="203" customWidth="1"/>
    <col min="14895" max="14895" width="3.5703125" style="203" customWidth="1"/>
    <col min="14896" max="14896" width="4.42578125" style="203" customWidth="1"/>
    <col min="14897" max="14897" width="7.85546875" style="203" customWidth="1"/>
    <col min="14898" max="14898" width="3.42578125" style="203" customWidth="1"/>
    <col min="14899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2" width="7" style="203" customWidth="1"/>
    <col min="15113" max="15113" width="8.5703125" style="203" customWidth="1"/>
    <col min="15114" max="15115" width="4.5703125" style="203" customWidth="1"/>
    <col min="15116" max="15116" width="7.5703125" style="203" customWidth="1"/>
    <col min="15117" max="15117" width="8" style="203" customWidth="1"/>
    <col min="15118" max="15120" width="4.5703125" style="203" customWidth="1"/>
    <col min="15121" max="15121" width="7.140625" style="203" customWidth="1"/>
    <col min="15122" max="15122" width="7.42578125" style="203" customWidth="1"/>
    <col min="15123" max="15123" width="7.85546875" style="203" customWidth="1"/>
    <col min="15124" max="15124" width="4.5703125" style="203" customWidth="1"/>
    <col min="15125" max="15125" width="3.140625" style="203" customWidth="1"/>
    <col min="15126" max="15126" width="7.42578125" style="203" customWidth="1"/>
    <col min="15127" max="15127" width="8.140625" style="203" customWidth="1"/>
    <col min="15128" max="15128" width="4.5703125" style="203" customWidth="1"/>
    <col min="15129" max="15129" width="10.5703125" style="203" customWidth="1"/>
    <col min="15130" max="15130" width="2.5703125" style="203" customWidth="1"/>
    <col min="15131" max="15132" width="8.42578125" style="203" customWidth="1"/>
    <col min="15133" max="15135" width="4.5703125" style="203" customWidth="1"/>
    <col min="15136" max="15136" width="7.140625" style="203" customWidth="1"/>
    <col min="15137" max="15137" width="8.5703125" style="203" customWidth="1"/>
    <col min="15138" max="15141" width="4.5703125" style="203" customWidth="1"/>
    <col min="15142" max="15143" width="11.5703125" style="203"/>
    <col min="15144" max="15144" width="7.42578125" style="203" customWidth="1"/>
    <col min="15145" max="15145" width="6.5703125" style="203" customWidth="1"/>
    <col min="15146" max="15146" width="8.140625" style="203" customWidth="1"/>
    <col min="15147" max="15147" width="9.140625" style="203" customWidth="1"/>
    <col min="15148" max="15148" width="11.5703125" style="203"/>
    <col min="15149" max="15149" width="4.42578125" style="203" customWidth="1"/>
    <col min="15150" max="15150" width="4.85546875" style="203" customWidth="1"/>
    <col min="15151" max="15151" width="3.5703125" style="203" customWidth="1"/>
    <col min="15152" max="15152" width="4.42578125" style="203" customWidth="1"/>
    <col min="15153" max="15153" width="7.85546875" style="203" customWidth="1"/>
    <col min="15154" max="15154" width="3.42578125" style="203" customWidth="1"/>
    <col min="15155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8" width="7" style="203" customWidth="1"/>
    <col min="15369" max="15369" width="8.5703125" style="203" customWidth="1"/>
    <col min="15370" max="15371" width="4.5703125" style="203" customWidth="1"/>
    <col min="15372" max="15372" width="7.5703125" style="203" customWidth="1"/>
    <col min="15373" max="15373" width="8" style="203" customWidth="1"/>
    <col min="15374" max="15376" width="4.5703125" style="203" customWidth="1"/>
    <col min="15377" max="15377" width="7.140625" style="203" customWidth="1"/>
    <col min="15378" max="15378" width="7.42578125" style="203" customWidth="1"/>
    <col min="15379" max="15379" width="7.85546875" style="203" customWidth="1"/>
    <col min="15380" max="15380" width="4.5703125" style="203" customWidth="1"/>
    <col min="15381" max="15381" width="3.140625" style="203" customWidth="1"/>
    <col min="15382" max="15382" width="7.42578125" style="203" customWidth="1"/>
    <col min="15383" max="15383" width="8.140625" style="203" customWidth="1"/>
    <col min="15384" max="15384" width="4.5703125" style="203" customWidth="1"/>
    <col min="15385" max="15385" width="10.5703125" style="203" customWidth="1"/>
    <col min="15386" max="15386" width="2.5703125" style="203" customWidth="1"/>
    <col min="15387" max="15388" width="8.42578125" style="203" customWidth="1"/>
    <col min="15389" max="15391" width="4.5703125" style="203" customWidth="1"/>
    <col min="15392" max="15392" width="7.140625" style="203" customWidth="1"/>
    <col min="15393" max="15393" width="8.5703125" style="203" customWidth="1"/>
    <col min="15394" max="15397" width="4.5703125" style="203" customWidth="1"/>
    <col min="15398" max="15399" width="11.5703125" style="203"/>
    <col min="15400" max="15400" width="7.42578125" style="203" customWidth="1"/>
    <col min="15401" max="15401" width="6.5703125" style="203" customWidth="1"/>
    <col min="15402" max="15402" width="8.140625" style="203" customWidth="1"/>
    <col min="15403" max="15403" width="9.140625" style="203" customWidth="1"/>
    <col min="15404" max="15404" width="11.5703125" style="203"/>
    <col min="15405" max="15405" width="4.42578125" style="203" customWidth="1"/>
    <col min="15406" max="15406" width="4.85546875" style="203" customWidth="1"/>
    <col min="15407" max="15407" width="3.5703125" style="203" customWidth="1"/>
    <col min="15408" max="15408" width="4.42578125" style="203" customWidth="1"/>
    <col min="15409" max="15409" width="7.85546875" style="203" customWidth="1"/>
    <col min="15410" max="15410" width="3.42578125" style="203" customWidth="1"/>
    <col min="15411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4" width="7" style="203" customWidth="1"/>
    <col min="15625" max="15625" width="8.5703125" style="203" customWidth="1"/>
    <col min="15626" max="15627" width="4.5703125" style="203" customWidth="1"/>
    <col min="15628" max="15628" width="7.5703125" style="203" customWidth="1"/>
    <col min="15629" max="15629" width="8" style="203" customWidth="1"/>
    <col min="15630" max="15632" width="4.5703125" style="203" customWidth="1"/>
    <col min="15633" max="15633" width="7.140625" style="203" customWidth="1"/>
    <col min="15634" max="15634" width="7.42578125" style="203" customWidth="1"/>
    <col min="15635" max="15635" width="7.85546875" style="203" customWidth="1"/>
    <col min="15636" max="15636" width="4.5703125" style="203" customWidth="1"/>
    <col min="15637" max="15637" width="3.140625" style="203" customWidth="1"/>
    <col min="15638" max="15638" width="7.42578125" style="203" customWidth="1"/>
    <col min="15639" max="15639" width="8.140625" style="203" customWidth="1"/>
    <col min="15640" max="15640" width="4.5703125" style="203" customWidth="1"/>
    <col min="15641" max="15641" width="10.5703125" style="203" customWidth="1"/>
    <col min="15642" max="15642" width="2.5703125" style="203" customWidth="1"/>
    <col min="15643" max="15644" width="8.42578125" style="203" customWidth="1"/>
    <col min="15645" max="15647" width="4.5703125" style="203" customWidth="1"/>
    <col min="15648" max="15648" width="7.140625" style="203" customWidth="1"/>
    <col min="15649" max="15649" width="8.5703125" style="203" customWidth="1"/>
    <col min="15650" max="15653" width="4.5703125" style="203" customWidth="1"/>
    <col min="15654" max="15655" width="11.5703125" style="203"/>
    <col min="15656" max="15656" width="7.42578125" style="203" customWidth="1"/>
    <col min="15657" max="15657" width="6.5703125" style="203" customWidth="1"/>
    <col min="15658" max="15658" width="8.140625" style="203" customWidth="1"/>
    <col min="15659" max="15659" width="9.140625" style="203" customWidth="1"/>
    <col min="15660" max="15660" width="11.5703125" style="203"/>
    <col min="15661" max="15661" width="4.42578125" style="203" customWidth="1"/>
    <col min="15662" max="15662" width="4.85546875" style="203" customWidth="1"/>
    <col min="15663" max="15663" width="3.5703125" style="203" customWidth="1"/>
    <col min="15664" max="15664" width="4.42578125" style="203" customWidth="1"/>
    <col min="15665" max="15665" width="7.85546875" style="203" customWidth="1"/>
    <col min="15666" max="15666" width="3.42578125" style="203" customWidth="1"/>
    <col min="15667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0" width="7" style="203" customWidth="1"/>
    <col min="15881" max="15881" width="8.5703125" style="203" customWidth="1"/>
    <col min="15882" max="15883" width="4.5703125" style="203" customWidth="1"/>
    <col min="15884" max="15884" width="7.5703125" style="203" customWidth="1"/>
    <col min="15885" max="15885" width="8" style="203" customWidth="1"/>
    <col min="15886" max="15888" width="4.5703125" style="203" customWidth="1"/>
    <col min="15889" max="15889" width="7.140625" style="203" customWidth="1"/>
    <col min="15890" max="15890" width="7.42578125" style="203" customWidth="1"/>
    <col min="15891" max="15891" width="7.85546875" style="203" customWidth="1"/>
    <col min="15892" max="15892" width="4.5703125" style="203" customWidth="1"/>
    <col min="15893" max="15893" width="3.140625" style="203" customWidth="1"/>
    <col min="15894" max="15894" width="7.42578125" style="203" customWidth="1"/>
    <col min="15895" max="15895" width="8.140625" style="203" customWidth="1"/>
    <col min="15896" max="15896" width="4.5703125" style="203" customWidth="1"/>
    <col min="15897" max="15897" width="10.5703125" style="203" customWidth="1"/>
    <col min="15898" max="15898" width="2.5703125" style="203" customWidth="1"/>
    <col min="15899" max="15900" width="8.42578125" style="203" customWidth="1"/>
    <col min="15901" max="15903" width="4.5703125" style="203" customWidth="1"/>
    <col min="15904" max="15904" width="7.140625" style="203" customWidth="1"/>
    <col min="15905" max="15905" width="8.5703125" style="203" customWidth="1"/>
    <col min="15906" max="15909" width="4.5703125" style="203" customWidth="1"/>
    <col min="15910" max="15911" width="11.5703125" style="203"/>
    <col min="15912" max="15912" width="7.42578125" style="203" customWidth="1"/>
    <col min="15913" max="15913" width="6.5703125" style="203" customWidth="1"/>
    <col min="15914" max="15914" width="8.140625" style="203" customWidth="1"/>
    <col min="15915" max="15915" width="9.140625" style="203" customWidth="1"/>
    <col min="15916" max="15916" width="11.5703125" style="203"/>
    <col min="15917" max="15917" width="4.42578125" style="203" customWidth="1"/>
    <col min="15918" max="15918" width="4.85546875" style="203" customWidth="1"/>
    <col min="15919" max="15919" width="3.5703125" style="203" customWidth="1"/>
    <col min="15920" max="15920" width="4.42578125" style="203" customWidth="1"/>
    <col min="15921" max="15921" width="7.85546875" style="203" customWidth="1"/>
    <col min="15922" max="15922" width="3.42578125" style="203" customWidth="1"/>
    <col min="15923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6" width="7" style="203" customWidth="1"/>
    <col min="16137" max="16137" width="8.5703125" style="203" customWidth="1"/>
    <col min="16138" max="16139" width="4.5703125" style="203" customWidth="1"/>
    <col min="16140" max="16140" width="7.5703125" style="203" customWidth="1"/>
    <col min="16141" max="16141" width="8" style="203" customWidth="1"/>
    <col min="16142" max="16144" width="4.5703125" style="203" customWidth="1"/>
    <col min="16145" max="16145" width="7.140625" style="203" customWidth="1"/>
    <col min="16146" max="16146" width="7.42578125" style="203" customWidth="1"/>
    <col min="16147" max="16147" width="7.85546875" style="203" customWidth="1"/>
    <col min="16148" max="16148" width="4.5703125" style="203" customWidth="1"/>
    <col min="16149" max="16149" width="3.140625" style="203" customWidth="1"/>
    <col min="16150" max="16150" width="7.42578125" style="203" customWidth="1"/>
    <col min="16151" max="16151" width="8.140625" style="203" customWidth="1"/>
    <col min="16152" max="16152" width="4.5703125" style="203" customWidth="1"/>
    <col min="16153" max="16153" width="10.5703125" style="203" customWidth="1"/>
    <col min="16154" max="16154" width="2.5703125" style="203" customWidth="1"/>
    <col min="16155" max="16156" width="8.42578125" style="203" customWidth="1"/>
    <col min="16157" max="16159" width="4.5703125" style="203" customWidth="1"/>
    <col min="16160" max="16160" width="7.140625" style="203" customWidth="1"/>
    <col min="16161" max="16161" width="8.5703125" style="203" customWidth="1"/>
    <col min="16162" max="16165" width="4.5703125" style="203" customWidth="1"/>
    <col min="16166" max="16167" width="11.5703125" style="203"/>
    <col min="16168" max="16168" width="7.42578125" style="203" customWidth="1"/>
    <col min="16169" max="16169" width="6.5703125" style="203" customWidth="1"/>
    <col min="16170" max="16170" width="8.140625" style="203" customWidth="1"/>
    <col min="16171" max="16171" width="9.140625" style="203" customWidth="1"/>
    <col min="16172" max="16172" width="11.5703125" style="203"/>
    <col min="16173" max="16173" width="4.42578125" style="203" customWidth="1"/>
    <col min="16174" max="16174" width="4.85546875" style="203" customWidth="1"/>
    <col min="16175" max="16175" width="3.5703125" style="203" customWidth="1"/>
    <col min="16176" max="16176" width="4.42578125" style="203" customWidth="1"/>
    <col min="16177" max="16177" width="7.85546875" style="203" customWidth="1"/>
    <col min="16178" max="16178" width="3.42578125" style="203" customWidth="1"/>
    <col min="16179" max="16384" width="11.5703125" style="203"/>
  </cols>
  <sheetData>
    <row r="1" spans="2:51" ht="15" thickBot="1"/>
    <row r="2" spans="2:51" ht="15.75" thickBot="1">
      <c r="B2" s="461" t="s">
        <v>256</v>
      </c>
      <c r="C2" s="462"/>
      <c r="D2" s="462"/>
      <c r="E2" s="462"/>
      <c r="F2" s="463"/>
      <c r="G2" s="604" t="s">
        <v>42</v>
      </c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6"/>
      <c r="AF2" s="598" t="s">
        <v>43</v>
      </c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607"/>
      <c r="AW2" s="204"/>
    </row>
    <row r="3" spans="2:51" ht="15.75" thickBot="1">
      <c r="B3" s="588"/>
      <c r="C3" s="589"/>
      <c r="D3" s="589"/>
      <c r="E3" s="589"/>
      <c r="F3" s="590"/>
      <c r="G3" s="601" t="s">
        <v>6</v>
      </c>
      <c r="H3" s="601"/>
      <c r="I3" s="601"/>
      <c r="J3" s="601"/>
      <c r="K3" s="601"/>
      <c r="L3" s="601"/>
      <c r="M3" s="601"/>
      <c r="N3" s="601"/>
      <c r="O3" s="601"/>
      <c r="P3" s="601"/>
      <c r="Q3" s="604" t="s">
        <v>44</v>
      </c>
      <c r="R3" s="605"/>
      <c r="S3" s="605"/>
      <c r="T3" s="605"/>
      <c r="U3" s="605"/>
      <c r="V3" s="605"/>
      <c r="W3" s="605"/>
      <c r="X3" s="605"/>
      <c r="Y3" s="605"/>
      <c r="Z3" s="606"/>
      <c r="AA3" s="598" t="s">
        <v>45</v>
      </c>
      <c r="AB3" s="599"/>
      <c r="AC3" s="599"/>
      <c r="AD3" s="599"/>
      <c r="AE3" s="607"/>
      <c r="AF3" s="664" t="s">
        <v>46</v>
      </c>
      <c r="AG3" s="665"/>
      <c r="AH3" s="665"/>
      <c r="AI3" s="665"/>
      <c r="AJ3" s="665"/>
      <c r="AK3" s="666"/>
      <c r="AL3" s="598" t="s">
        <v>47</v>
      </c>
      <c r="AM3" s="599"/>
      <c r="AN3" s="599"/>
      <c r="AO3" s="599"/>
      <c r="AP3" s="607"/>
      <c r="AQ3" s="598" t="s">
        <v>45</v>
      </c>
      <c r="AR3" s="599"/>
      <c r="AS3" s="599"/>
      <c r="AT3" s="599"/>
      <c r="AU3" s="599"/>
      <c r="AV3" s="607"/>
      <c r="AW3" s="205"/>
    </row>
    <row r="4" spans="2:51" ht="15.75" thickBot="1">
      <c r="B4" s="464"/>
      <c r="C4" s="465"/>
      <c r="D4" s="465"/>
      <c r="E4" s="465"/>
      <c r="F4" s="466"/>
      <c r="G4" s="604" t="s">
        <v>46</v>
      </c>
      <c r="H4" s="605"/>
      <c r="I4" s="605"/>
      <c r="J4" s="605"/>
      <c r="K4" s="606"/>
      <c r="L4" s="604" t="s">
        <v>47</v>
      </c>
      <c r="M4" s="605"/>
      <c r="N4" s="605"/>
      <c r="O4" s="605"/>
      <c r="P4" s="606"/>
      <c r="Q4" s="604" t="s">
        <v>46</v>
      </c>
      <c r="R4" s="605"/>
      <c r="S4" s="605"/>
      <c r="T4" s="605"/>
      <c r="U4" s="606"/>
      <c r="V4" s="604" t="s">
        <v>47</v>
      </c>
      <c r="W4" s="605"/>
      <c r="X4" s="605"/>
      <c r="Y4" s="605"/>
      <c r="Z4" s="606"/>
      <c r="AA4" s="603"/>
      <c r="AB4" s="603"/>
      <c r="AC4" s="603"/>
      <c r="AD4" s="603"/>
      <c r="AE4" s="608"/>
      <c r="AF4" s="667"/>
      <c r="AG4" s="668"/>
      <c r="AH4" s="668"/>
      <c r="AI4" s="668"/>
      <c r="AJ4" s="668"/>
      <c r="AK4" s="669"/>
      <c r="AL4" s="602"/>
      <c r="AM4" s="603"/>
      <c r="AN4" s="603"/>
      <c r="AO4" s="603"/>
      <c r="AP4" s="608"/>
      <c r="AQ4" s="602"/>
      <c r="AR4" s="603"/>
      <c r="AS4" s="603"/>
      <c r="AT4" s="603"/>
      <c r="AU4" s="603"/>
      <c r="AV4" s="608"/>
      <c r="AW4" s="206"/>
    </row>
    <row r="5" spans="2:51" ht="27" customHeight="1">
      <c r="B5" s="680" t="s">
        <v>48</v>
      </c>
      <c r="C5" s="681"/>
      <c r="D5" s="681"/>
      <c r="E5" s="681"/>
      <c r="F5" s="681"/>
      <c r="G5" s="233">
        <v>1495</v>
      </c>
      <c r="H5" s="682">
        <f>+'RREE  at2023 correcto'!S16+'RREE  at2023 correcto'!U16</f>
        <v>0</v>
      </c>
      <c r="I5" s="683"/>
      <c r="J5" s="683"/>
      <c r="K5" s="684"/>
      <c r="L5" s="233">
        <v>1496</v>
      </c>
      <c r="M5" s="682">
        <f>+'RREE  at2023 correcto'!T16+'RREE  at2023 correcto'!V16</f>
        <v>354951.75</v>
      </c>
      <c r="N5" s="683"/>
      <c r="O5" s="683"/>
      <c r="P5" s="684"/>
      <c r="Q5" s="233">
        <v>1497</v>
      </c>
      <c r="R5" s="682">
        <f>+'RREE  at2023 correcto'!W16+'RREE  at2023 correcto'!Y16</f>
        <v>0</v>
      </c>
      <c r="S5" s="683"/>
      <c r="T5" s="683"/>
      <c r="U5" s="684"/>
      <c r="V5" s="233">
        <v>1498</v>
      </c>
      <c r="W5" s="658">
        <f>+'RREE  at2023 correcto'!X16+'RREE  at2023 correcto'!Z16</f>
        <v>0</v>
      </c>
      <c r="X5" s="659"/>
      <c r="Y5" s="659"/>
      <c r="Z5" s="660"/>
      <c r="AA5" s="233">
        <v>1499</v>
      </c>
      <c r="AB5" s="658">
        <f>+'RREE  at2023 correcto'!AA16</f>
        <v>0</v>
      </c>
      <c r="AC5" s="659"/>
      <c r="AD5" s="659"/>
      <c r="AE5" s="660"/>
      <c r="AF5" s="233">
        <v>1501</v>
      </c>
      <c r="AG5" s="661">
        <f>+'RREE  at2023 correcto'!AB16+'RREE  at2023 correcto'!AD16</f>
        <v>0</v>
      </c>
      <c r="AH5" s="662"/>
      <c r="AI5" s="662"/>
      <c r="AJ5" s="662"/>
      <c r="AK5" s="663"/>
      <c r="AL5" s="233">
        <v>1502</v>
      </c>
      <c r="AM5" s="658">
        <f>+'RREE  at2023 correcto'!AC16+'RREE  at2023 correcto'!AE16</f>
        <v>0</v>
      </c>
      <c r="AN5" s="659"/>
      <c r="AO5" s="659"/>
      <c r="AP5" s="660"/>
      <c r="AQ5" s="233">
        <v>1503</v>
      </c>
      <c r="AR5" s="658">
        <f>+'RREE  at2023 correcto'!AF16</f>
        <v>0</v>
      </c>
      <c r="AS5" s="659"/>
      <c r="AT5" s="659"/>
      <c r="AU5" s="659"/>
      <c r="AV5" s="660"/>
      <c r="AW5" s="211" t="s">
        <v>2</v>
      </c>
      <c r="AY5" s="31" t="s">
        <v>250</v>
      </c>
    </row>
    <row r="6" spans="2:51" ht="27" customHeight="1">
      <c r="B6" s="670" t="s">
        <v>251</v>
      </c>
      <c r="C6" s="671"/>
      <c r="D6" s="671"/>
      <c r="E6" s="671"/>
      <c r="F6" s="672"/>
      <c r="G6" s="219">
        <v>1655</v>
      </c>
      <c r="H6" s="673"/>
      <c r="I6" s="529"/>
      <c r="J6" s="529"/>
      <c r="K6" s="674"/>
      <c r="L6" s="219">
        <v>1656</v>
      </c>
      <c r="M6" s="673"/>
      <c r="N6" s="529"/>
      <c r="O6" s="529"/>
      <c r="P6" s="674"/>
      <c r="Q6" s="219">
        <v>1504</v>
      </c>
      <c r="R6" s="673"/>
      <c r="S6" s="529"/>
      <c r="T6" s="529"/>
      <c r="U6" s="674"/>
      <c r="V6" s="219">
        <v>1505</v>
      </c>
      <c r="W6" s="675"/>
      <c r="X6" s="676"/>
      <c r="Y6" s="676"/>
      <c r="Z6" s="677"/>
      <c r="AA6" s="215"/>
      <c r="AB6" s="234"/>
      <c r="AC6" s="235"/>
      <c r="AD6" s="235"/>
      <c r="AE6" s="236"/>
      <c r="AF6" s="237"/>
      <c r="AG6" s="238"/>
      <c r="AH6" s="239"/>
      <c r="AI6" s="239"/>
      <c r="AJ6" s="239"/>
      <c r="AK6" s="240"/>
      <c r="AL6" s="237"/>
      <c r="AM6" s="238"/>
      <c r="AN6" s="239"/>
      <c r="AO6" s="239"/>
      <c r="AP6" s="240"/>
      <c r="AQ6" s="241"/>
      <c r="AR6" s="242"/>
      <c r="AS6" s="243"/>
      <c r="AT6" s="243"/>
      <c r="AU6" s="243"/>
      <c r="AV6" s="244"/>
      <c r="AW6" s="245" t="s">
        <v>73</v>
      </c>
      <c r="AY6" s="31" t="s">
        <v>250</v>
      </c>
    </row>
    <row r="7" spans="2:51" ht="27" customHeight="1">
      <c r="B7" s="613" t="s">
        <v>252</v>
      </c>
      <c r="C7" s="614"/>
      <c r="D7" s="614"/>
      <c r="E7" s="614"/>
      <c r="F7" s="678"/>
      <c r="G7" s="237"/>
      <c r="H7" s="246"/>
      <c r="I7" s="247"/>
      <c r="J7" s="247"/>
      <c r="K7" s="248"/>
      <c r="L7" s="237"/>
      <c r="M7" s="234"/>
      <c r="N7" s="239"/>
      <c r="O7" s="239"/>
      <c r="P7" s="239"/>
      <c r="Q7" s="237"/>
      <c r="R7" s="246"/>
      <c r="S7" s="247"/>
      <c r="T7" s="247"/>
      <c r="U7" s="248"/>
      <c r="V7" s="237"/>
      <c r="W7" s="238"/>
      <c r="X7" s="239"/>
      <c r="Y7" s="239"/>
      <c r="Z7" s="240"/>
      <c r="AA7" s="237"/>
      <c r="AB7" s="238"/>
      <c r="AC7" s="239"/>
      <c r="AD7" s="239"/>
      <c r="AE7" s="240"/>
      <c r="AF7" s="219">
        <v>1506</v>
      </c>
      <c r="AG7" s="679"/>
      <c r="AH7" s="679"/>
      <c r="AI7" s="679"/>
      <c r="AJ7" s="679"/>
      <c r="AK7" s="679"/>
      <c r="AL7" s="219">
        <v>1507</v>
      </c>
      <c r="AM7" s="617"/>
      <c r="AN7" s="617"/>
      <c r="AO7" s="617"/>
      <c r="AP7" s="617"/>
      <c r="AQ7" s="237"/>
      <c r="AR7" s="249"/>
      <c r="AS7" s="250"/>
      <c r="AT7" s="250"/>
      <c r="AU7" s="250"/>
      <c r="AV7" s="251"/>
      <c r="AW7" s="216" t="s">
        <v>73</v>
      </c>
    </row>
    <row r="8" spans="2:51" ht="27" customHeight="1">
      <c r="B8" s="613" t="s">
        <v>49</v>
      </c>
      <c r="C8" s="614"/>
      <c r="D8" s="614"/>
      <c r="E8" s="614"/>
      <c r="F8" s="678"/>
      <c r="G8" s="219">
        <v>1590</v>
      </c>
      <c r="H8" s="633"/>
      <c r="I8" s="633"/>
      <c r="J8" s="633"/>
      <c r="K8" s="633"/>
      <c r="L8" s="213">
        <v>1436</v>
      </c>
      <c r="M8" s="633"/>
      <c r="N8" s="633"/>
      <c r="O8" s="633"/>
      <c r="P8" s="633"/>
      <c r="Q8" s="219">
        <v>1437</v>
      </c>
      <c r="R8" s="633"/>
      <c r="S8" s="633"/>
      <c r="T8" s="633"/>
      <c r="U8" s="633"/>
      <c r="V8" s="219">
        <v>1438</v>
      </c>
      <c r="W8" s="633"/>
      <c r="X8" s="633"/>
      <c r="Y8" s="633"/>
      <c r="Z8" s="633"/>
      <c r="AA8" s="219">
        <v>1439</v>
      </c>
      <c r="AB8" s="617"/>
      <c r="AC8" s="617"/>
      <c r="AD8" s="617"/>
      <c r="AE8" s="617"/>
      <c r="AF8" s="219">
        <v>1441</v>
      </c>
      <c r="AG8" s="679"/>
      <c r="AH8" s="679"/>
      <c r="AI8" s="679"/>
      <c r="AJ8" s="679"/>
      <c r="AK8" s="679"/>
      <c r="AL8" s="219">
        <v>1442</v>
      </c>
      <c r="AM8" s="633"/>
      <c r="AN8" s="633"/>
      <c r="AO8" s="633"/>
      <c r="AP8" s="633"/>
      <c r="AQ8" s="219">
        <v>1443</v>
      </c>
      <c r="AR8" s="617"/>
      <c r="AS8" s="617"/>
      <c r="AT8" s="617"/>
      <c r="AU8" s="617"/>
      <c r="AV8" s="617"/>
      <c r="AW8" s="220" t="s">
        <v>2</v>
      </c>
    </row>
    <row r="9" spans="2:51" ht="27" customHeight="1">
      <c r="B9" s="613" t="s">
        <v>50</v>
      </c>
      <c r="C9" s="614"/>
      <c r="D9" s="614"/>
      <c r="E9" s="614"/>
      <c r="F9" s="678"/>
      <c r="G9" s="213">
        <v>1444</v>
      </c>
      <c r="H9" s="633"/>
      <c r="I9" s="633"/>
      <c r="J9" s="633"/>
      <c r="K9" s="633"/>
      <c r="L9" s="213">
        <v>1447</v>
      </c>
      <c r="M9" s="633"/>
      <c r="N9" s="633"/>
      <c r="O9" s="633"/>
      <c r="P9" s="633"/>
      <c r="Q9" s="219">
        <v>1448</v>
      </c>
      <c r="R9" s="633"/>
      <c r="S9" s="633"/>
      <c r="T9" s="633"/>
      <c r="U9" s="633"/>
      <c r="V9" s="219">
        <v>1449</v>
      </c>
      <c r="W9" s="633"/>
      <c r="X9" s="633"/>
      <c r="Y9" s="633"/>
      <c r="Z9" s="633"/>
      <c r="AA9" s="213">
        <v>1508</v>
      </c>
      <c r="AB9" s="617"/>
      <c r="AC9" s="617"/>
      <c r="AD9" s="617"/>
      <c r="AE9" s="617"/>
      <c r="AF9" s="219">
        <v>1509</v>
      </c>
      <c r="AG9" s="679"/>
      <c r="AH9" s="679"/>
      <c r="AI9" s="679"/>
      <c r="AJ9" s="679"/>
      <c r="AK9" s="679"/>
      <c r="AL9" s="219">
        <v>1510</v>
      </c>
      <c r="AM9" s="633"/>
      <c r="AN9" s="633"/>
      <c r="AO9" s="633"/>
      <c r="AP9" s="633"/>
      <c r="AQ9" s="219">
        <v>1511</v>
      </c>
      <c r="AR9" s="617"/>
      <c r="AS9" s="617"/>
      <c r="AT9" s="617"/>
      <c r="AU9" s="617"/>
      <c r="AV9" s="617"/>
      <c r="AW9" s="216" t="s">
        <v>73</v>
      </c>
    </row>
    <row r="10" spans="2:51" ht="27" customHeight="1">
      <c r="B10" s="613" t="s">
        <v>257</v>
      </c>
      <c r="C10" s="614"/>
      <c r="D10" s="614"/>
      <c r="E10" s="614"/>
      <c r="F10" s="678"/>
      <c r="G10" s="213">
        <v>1512</v>
      </c>
      <c r="H10" s="633"/>
      <c r="I10" s="633"/>
      <c r="J10" s="633"/>
      <c r="K10" s="633"/>
      <c r="L10" s="213">
        <v>1513</v>
      </c>
      <c r="M10" s="633">
        <f>+'RREE  at2023 correcto'!V22</f>
        <v>2297080.3000000003</v>
      </c>
      <c r="N10" s="633"/>
      <c r="O10" s="633"/>
      <c r="P10" s="633"/>
      <c r="Q10" s="237"/>
      <c r="R10" s="238"/>
      <c r="S10" s="239"/>
      <c r="T10" s="239"/>
      <c r="U10" s="240"/>
      <c r="V10" s="237"/>
      <c r="W10" s="238"/>
      <c r="X10" s="239"/>
      <c r="Y10" s="239"/>
      <c r="Z10" s="240"/>
      <c r="AA10" s="213">
        <v>1514</v>
      </c>
      <c r="AB10" s="617"/>
      <c r="AC10" s="617"/>
      <c r="AD10" s="617"/>
      <c r="AE10" s="617"/>
      <c r="AF10" s="237"/>
      <c r="AG10" s="238"/>
      <c r="AH10" s="239"/>
      <c r="AI10" s="239"/>
      <c r="AJ10" s="239"/>
      <c r="AK10" s="240"/>
      <c r="AL10" s="237"/>
      <c r="AM10" s="238"/>
      <c r="AN10" s="239"/>
      <c r="AO10" s="239"/>
      <c r="AP10" s="240"/>
      <c r="AQ10" s="237"/>
      <c r="AR10" s="249"/>
      <c r="AS10" s="250"/>
      <c r="AT10" s="250"/>
      <c r="AU10" s="250"/>
      <c r="AV10" s="251"/>
      <c r="AW10" s="220" t="s">
        <v>2</v>
      </c>
    </row>
    <row r="11" spans="2:51" ht="27" customHeight="1">
      <c r="B11" s="613" t="s">
        <v>258</v>
      </c>
      <c r="C11" s="614"/>
      <c r="D11" s="614"/>
      <c r="E11" s="614"/>
      <c r="F11" s="678"/>
      <c r="G11" s="213">
        <v>1515</v>
      </c>
      <c r="H11" s="633"/>
      <c r="I11" s="633"/>
      <c r="J11" s="633"/>
      <c r="K11" s="633"/>
      <c r="L11" s="213">
        <v>1516</v>
      </c>
      <c r="M11" s="633"/>
      <c r="N11" s="633"/>
      <c r="O11" s="633"/>
      <c r="P11" s="633"/>
      <c r="Q11" s="219">
        <v>1517</v>
      </c>
      <c r="R11" s="633"/>
      <c r="S11" s="633"/>
      <c r="T11" s="633"/>
      <c r="U11" s="633"/>
      <c r="V11" s="219">
        <v>1518</v>
      </c>
      <c r="W11" s="633">
        <f>+'RREE  at2023 correcto'!X23+'RREE  at2023 correcto'!X25</f>
        <v>0</v>
      </c>
      <c r="X11" s="633"/>
      <c r="Y11" s="633"/>
      <c r="Z11" s="633"/>
      <c r="AA11" s="213">
        <v>1519</v>
      </c>
      <c r="AB11" s="617"/>
      <c r="AC11" s="617"/>
      <c r="AD11" s="617"/>
      <c r="AE11" s="617"/>
      <c r="AF11" s="219">
        <v>1520</v>
      </c>
      <c r="AG11" s="679"/>
      <c r="AH11" s="679"/>
      <c r="AI11" s="679"/>
      <c r="AJ11" s="679"/>
      <c r="AK11" s="679"/>
      <c r="AL11" s="219">
        <v>1521</v>
      </c>
      <c r="AM11" s="633">
        <f>+'RREE  at2023 correcto'!AC24</f>
        <v>0</v>
      </c>
      <c r="AN11" s="633"/>
      <c r="AO11" s="633"/>
      <c r="AP11" s="633"/>
      <c r="AQ11" s="219">
        <v>1522</v>
      </c>
      <c r="AR11" s="617"/>
      <c r="AS11" s="617"/>
      <c r="AT11" s="617"/>
      <c r="AU11" s="617"/>
      <c r="AV11" s="617"/>
      <c r="AW11" s="220" t="s">
        <v>2</v>
      </c>
    </row>
    <row r="12" spans="2:51" ht="27" customHeight="1">
      <c r="B12" s="634" t="s">
        <v>38</v>
      </c>
      <c r="C12" s="635"/>
      <c r="D12" s="635"/>
      <c r="E12" s="635"/>
      <c r="F12" s="685"/>
      <c r="G12" s="213">
        <v>1523</v>
      </c>
      <c r="H12" s="633"/>
      <c r="I12" s="633"/>
      <c r="J12" s="633"/>
      <c r="K12" s="633"/>
      <c r="L12" s="213">
        <v>1524</v>
      </c>
      <c r="M12" s="633"/>
      <c r="N12" s="633"/>
      <c r="O12" s="633"/>
      <c r="P12" s="633"/>
      <c r="Q12" s="219">
        <v>1525</v>
      </c>
      <c r="R12" s="633"/>
      <c r="S12" s="633"/>
      <c r="T12" s="633"/>
      <c r="U12" s="633"/>
      <c r="V12" s="219">
        <v>1526</v>
      </c>
      <c r="W12" s="633"/>
      <c r="X12" s="633"/>
      <c r="Y12" s="633"/>
      <c r="Z12" s="633"/>
      <c r="AA12" s="213">
        <v>1527</v>
      </c>
      <c r="AB12" s="617"/>
      <c r="AC12" s="617"/>
      <c r="AD12" s="617"/>
      <c r="AE12" s="617"/>
      <c r="AF12" s="219">
        <v>1528</v>
      </c>
      <c r="AG12" s="679"/>
      <c r="AH12" s="679"/>
      <c r="AI12" s="679"/>
      <c r="AJ12" s="679"/>
      <c r="AK12" s="679"/>
      <c r="AL12" s="219">
        <v>1529</v>
      </c>
      <c r="AM12" s="633"/>
      <c r="AN12" s="633"/>
      <c r="AO12" s="633"/>
      <c r="AP12" s="633"/>
      <c r="AQ12" s="219">
        <v>1530</v>
      </c>
      <c r="AR12" s="617"/>
      <c r="AS12" s="617"/>
      <c r="AT12" s="617"/>
      <c r="AU12" s="617"/>
      <c r="AV12" s="617"/>
      <c r="AW12" s="220" t="s">
        <v>2</v>
      </c>
    </row>
    <row r="13" spans="2:51" ht="27" customHeight="1">
      <c r="B13" s="634" t="s">
        <v>39</v>
      </c>
      <c r="C13" s="635"/>
      <c r="D13" s="635"/>
      <c r="E13" s="635"/>
      <c r="F13" s="685"/>
      <c r="G13" s="213">
        <v>1531</v>
      </c>
      <c r="H13" s="633"/>
      <c r="I13" s="633"/>
      <c r="J13" s="633"/>
      <c r="K13" s="633"/>
      <c r="L13" s="213">
        <v>1532</v>
      </c>
      <c r="M13" s="633"/>
      <c r="N13" s="633"/>
      <c r="O13" s="633"/>
      <c r="P13" s="633"/>
      <c r="Q13" s="219">
        <v>1533</v>
      </c>
      <c r="R13" s="633"/>
      <c r="S13" s="633"/>
      <c r="T13" s="633"/>
      <c r="U13" s="633"/>
      <c r="V13" s="219">
        <v>1534</v>
      </c>
      <c r="W13" s="633"/>
      <c r="X13" s="633"/>
      <c r="Y13" s="633"/>
      <c r="Z13" s="633"/>
      <c r="AA13" s="213">
        <v>1535</v>
      </c>
      <c r="AB13" s="617"/>
      <c r="AC13" s="617"/>
      <c r="AD13" s="617"/>
      <c r="AE13" s="617"/>
      <c r="AF13" s="219">
        <v>1536</v>
      </c>
      <c r="AG13" s="679"/>
      <c r="AH13" s="679"/>
      <c r="AI13" s="679"/>
      <c r="AJ13" s="679"/>
      <c r="AK13" s="679"/>
      <c r="AL13" s="219">
        <v>1537</v>
      </c>
      <c r="AM13" s="633"/>
      <c r="AN13" s="633"/>
      <c r="AO13" s="633"/>
      <c r="AP13" s="633"/>
      <c r="AQ13" s="219">
        <v>1538</v>
      </c>
      <c r="AR13" s="617"/>
      <c r="AS13" s="617"/>
      <c r="AT13" s="617"/>
      <c r="AU13" s="617"/>
      <c r="AV13" s="617"/>
      <c r="AW13" s="216" t="s">
        <v>73</v>
      </c>
    </row>
    <row r="14" spans="2:51" ht="27" customHeight="1">
      <c r="B14" s="613" t="s">
        <v>259</v>
      </c>
      <c r="C14" s="614"/>
      <c r="D14" s="614"/>
      <c r="E14" s="614"/>
      <c r="F14" s="678"/>
      <c r="G14" s="213">
        <v>1539</v>
      </c>
      <c r="H14" s="633"/>
      <c r="I14" s="633"/>
      <c r="J14" s="633"/>
      <c r="K14" s="633"/>
      <c r="L14" s="213">
        <v>1540</v>
      </c>
      <c r="M14" s="633">
        <f>-'RREE  at2023 correcto'!V34</f>
        <v>758307.26267564483</v>
      </c>
      <c r="N14" s="633"/>
      <c r="O14" s="633"/>
      <c r="P14" s="633"/>
      <c r="Q14" s="219">
        <v>1541</v>
      </c>
      <c r="R14" s="633"/>
      <c r="S14" s="633"/>
      <c r="T14" s="633"/>
      <c r="U14" s="633"/>
      <c r="V14" s="219">
        <v>1542</v>
      </c>
      <c r="W14" s="633">
        <f>-'RREE  at2023 correcto'!X34</f>
        <v>0</v>
      </c>
      <c r="X14" s="633"/>
      <c r="Y14" s="633"/>
      <c r="Z14" s="633"/>
      <c r="AA14" s="213">
        <v>1543</v>
      </c>
      <c r="AB14" s="617"/>
      <c r="AC14" s="617"/>
      <c r="AD14" s="617"/>
      <c r="AE14" s="617"/>
      <c r="AF14" s="219">
        <v>1544</v>
      </c>
      <c r="AG14" s="679"/>
      <c r="AH14" s="679"/>
      <c r="AI14" s="679"/>
      <c r="AJ14" s="679"/>
      <c r="AK14" s="679"/>
      <c r="AL14" s="219">
        <v>1547</v>
      </c>
      <c r="AM14" s="633">
        <f>-'RREE  at2023 correcto'!AC34</f>
        <v>0</v>
      </c>
      <c r="AN14" s="633"/>
      <c r="AO14" s="633"/>
      <c r="AP14" s="633"/>
      <c r="AQ14" s="219">
        <v>1548</v>
      </c>
      <c r="AR14" s="617"/>
      <c r="AS14" s="617"/>
      <c r="AT14" s="617"/>
      <c r="AU14" s="617"/>
      <c r="AV14" s="617"/>
      <c r="AW14" s="216" t="s">
        <v>73</v>
      </c>
    </row>
    <row r="15" spans="2:51" ht="45.6" customHeight="1">
      <c r="B15" s="613" t="s">
        <v>260</v>
      </c>
      <c r="C15" s="614"/>
      <c r="D15" s="614"/>
      <c r="E15" s="614"/>
      <c r="F15" s="678"/>
      <c r="G15" s="213">
        <v>1549</v>
      </c>
      <c r="H15" s="633"/>
      <c r="I15" s="633"/>
      <c r="J15" s="633"/>
      <c r="K15" s="633"/>
      <c r="L15" s="213">
        <v>1550</v>
      </c>
      <c r="M15" s="633"/>
      <c r="N15" s="633"/>
      <c r="O15" s="633"/>
      <c r="P15" s="633"/>
      <c r="Q15" s="219">
        <v>1551</v>
      </c>
      <c r="R15" s="633"/>
      <c r="S15" s="633"/>
      <c r="T15" s="633"/>
      <c r="U15" s="633"/>
      <c r="V15" s="219">
        <v>1552</v>
      </c>
      <c r="W15" s="633"/>
      <c r="X15" s="633"/>
      <c r="Y15" s="633"/>
      <c r="Z15" s="633"/>
      <c r="AA15" s="213">
        <v>1553</v>
      </c>
      <c r="AB15" s="617"/>
      <c r="AC15" s="617"/>
      <c r="AD15" s="617"/>
      <c r="AE15" s="617"/>
      <c r="AF15" s="219">
        <v>1554</v>
      </c>
      <c r="AG15" s="679"/>
      <c r="AH15" s="679"/>
      <c r="AI15" s="679"/>
      <c r="AJ15" s="679"/>
      <c r="AK15" s="679"/>
      <c r="AL15" s="219">
        <v>1555</v>
      </c>
      <c r="AM15" s="633"/>
      <c r="AN15" s="633"/>
      <c r="AO15" s="633"/>
      <c r="AP15" s="633"/>
      <c r="AQ15" s="219">
        <v>1556</v>
      </c>
      <c r="AR15" s="617"/>
      <c r="AS15" s="617"/>
      <c r="AT15" s="617"/>
      <c r="AU15" s="617"/>
      <c r="AV15" s="617"/>
      <c r="AW15" s="216" t="s">
        <v>73</v>
      </c>
    </row>
    <row r="16" spans="2:51" ht="47.1" customHeight="1">
      <c r="B16" s="613" t="s">
        <v>51</v>
      </c>
      <c r="C16" s="614"/>
      <c r="D16" s="614"/>
      <c r="E16" s="614"/>
      <c r="F16" s="678"/>
      <c r="G16" s="213">
        <v>1557</v>
      </c>
      <c r="H16" s="633"/>
      <c r="I16" s="633"/>
      <c r="J16" s="633"/>
      <c r="K16" s="633"/>
      <c r="L16" s="213">
        <v>1558</v>
      </c>
      <c r="M16" s="633">
        <f>-'RREE  at2023 correcto'!V44-'RREE  at2023 correcto'!V45</f>
        <v>0</v>
      </c>
      <c r="N16" s="633"/>
      <c r="O16" s="633"/>
      <c r="P16" s="633"/>
      <c r="Q16" s="237"/>
      <c r="R16" s="252"/>
      <c r="S16" s="253"/>
      <c r="T16" s="253"/>
      <c r="U16" s="254"/>
      <c r="V16" s="237"/>
      <c r="W16" s="252"/>
      <c r="X16" s="253"/>
      <c r="Y16" s="253"/>
      <c r="Z16" s="254"/>
      <c r="AA16" s="213">
        <v>1559</v>
      </c>
      <c r="AB16" s="617"/>
      <c r="AC16" s="617"/>
      <c r="AD16" s="617"/>
      <c r="AE16" s="617"/>
      <c r="AF16" s="219">
        <v>1560</v>
      </c>
      <c r="AG16" s="679"/>
      <c r="AH16" s="679"/>
      <c r="AI16" s="679"/>
      <c r="AJ16" s="679"/>
      <c r="AK16" s="679"/>
      <c r="AL16" s="219">
        <v>1561</v>
      </c>
      <c r="AM16" s="633"/>
      <c r="AN16" s="633"/>
      <c r="AO16" s="633"/>
      <c r="AP16" s="633"/>
      <c r="AQ16" s="219">
        <v>1562</v>
      </c>
      <c r="AR16" s="617"/>
      <c r="AS16" s="617"/>
      <c r="AT16" s="617"/>
      <c r="AU16" s="617"/>
      <c r="AV16" s="617"/>
      <c r="AW16" s="216" t="s">
        <v>73</v>
      </c>
    </row>
    <row r="17" spans="2:49" s="225" customFormat="1" ht="38.1" customHeight="1">
      <c r="B17" s="653" t="s">
        <v>40</v>
      </c>
      <c r="C17" s="654"/>
      <c r="D17" s="654"/>
      <c r="E17" s="654"/>
      <c r="F17" s="690"/>
      <c r="G17" s="222">
        <v>1563</v>
      </c>
      <c r="H17" s="657">
        <f>+H5-H6+H8-H9+H10+H11+H12-H13-H14-H15-H16</f>
        <v>0</v>
      </c>
      <c r="I17" s="657"/>
      <c r="J17" s="657"/>
      <c r="K17" s="657"/>
      <c r="L17" s="222">
        <v>1564</v>
      </c>
      <c r="M17" s="657">
        <f>+M5+M10-M14-M16</f>
        <v>1893724.7873243554</v>
      </c>
      <c r="N17" s="657"/>
      <c r="O17" s="657"/>
      <c r="P17" s="657"/>
      <c r="Q17" s="222">
        <v>1565</v>
      </c>
      <c r="R17" s="657">
        <f>+R5-R6+R8-R9+R11+R12-R13-R14-R15</f>
        <v>0</v>
      </c>
      <c r="S17" s="657"/>
      <c r="T17" s="657"/>
      <c r="U17" s="657"/>
      <c r="V17" s="222">
        <v>1566</v>
      </c>
      <c r="W17" s="657">
        <f>+W5-W6+W8-W9+W11+W12-W13-W14-W15</f>
        <v>0</v>
      </c>
      <c r="X17" s="657"/>
      <c r="Y17" s="657"/>
      <c r="Z17" s="657"/>
      <c r="AA17" s="222">
        <v>1567</v>
      </c>
      <c r="AB17" s="657">
        <f>+AB5+AB8-AB9+AB10+AB11+AB12-AB13-AB14-AB15-AB16</f>
        <v>0</v>
      </c>
      <c r="AC17" s="657"/>
      <c r="AD17" s="657"/>
      <c r="AE17" s="657"/>
      <c r="AF17" s="223">
        <v>1568</v>
      </c>
      <c r="AG17" s="691">
        <f>+AG5+AG8-AG7-AG9+AG11+AG12-AG13-AG14-AG15-AG16</f>
        <v>0</v>
      </c>
      <c r="AH17" s="691"/>
      <c r="AI17" s="691"/>
      <c r="AJ17" s="691"/>
      <c r="AK17" s="691"/>
      <c r="AL17" s="223">
        <v>1569</v>
      </c>
      <c r="AM17" s="657">
        <f>+AM5-AM7+AM8-AM9+AM11+AM12-AM13-AM14-AM15-AM16</f>
        <v>0</v>
      </c>
      <c r="AN17" s="657"/>
      <c r="AO17" s="657"/>
      <c r="AP17" s="657"/>
      <c r="AQ17" s="223">
        <v>1570</v>
      </c>
      <c r="AR17" s="657">
        <f>+AR5</f>
        <v>0</v>
      </c>
      <c r="AS17" s="657"/>
      <c r="AT17" s="657"/>
      <c r="AU17" s="657"/>
      <c r="AV17" s="657"/>
      <c r="AW17" s="224" t="s">
        <v>3</v>
      </c>
    </row>
    <row r="18" spans="2:49" s="225" customFormat="1" ht="41.1" customHeight="1" thickBot="1">
      <c r="B18" s="686" t="s">
        <v>261</v>
      </c>
      <c r="C18" s="687"/>
      <c r="D18" s="687"/>
      <c r="E18" s="687"/>
      <c r="F18" s="688"/>
      <c r="G18" s="230">
        <v>1368</v>
      </c>
      <c r="H18" s="637"/>
      <c r="I18" s="638"/>
      <c r="J18" s="638"/>
      <c r="K18" s="689"/>
      <c r="L18" s="230">
        <v>1371</v>
      </c>
      <c r="M18" s="637"/>
      <c r="N18" s="638"/>
      <c r="O18" s="638"/>
      <c r="P18" s="689"/>
      <c r="Q18" s="230">
        <v>1571</v>
      </c>
      <c r="R18" s="637"/>
      <c r="S18" s="638"/>
      <c r="T18" s="638"/>
      <c r="U18" s="689"/>
      <c r="V18" s="230">
        <v>1572</v>
      </c>
      <c r="W18" s="637"/>
      <c r="X18" s="638"/>
      <c r="Y18" s="638"/>
      <c r="Z18" s="689"/>
      <c r="AA18" s="255"/>
      <c r="AB18" s="256"/>
      <c r="AC18" s="257"/>
      <c r="AD18" s="257"/>
      <c r="AE18" s="257"/>
      <c r="AF18" s="255"/>
      <c r="AG18" s="258"/>
      <c r="AH18" s="257"/>
      <c r="AI18" s="257"/>
      <c r="AJ18" s="257"/>
      <c r="AK18" s="259"/>
      <c r="AL18" s="255"/>
      <c r="AM18" s="255"/>
      <c r="AN18" s="260"/>
      <c r="AO18" s="260"/>
      <c r="AP18" s="261"/>
      <c r="AQ18" s="255"/>
      <c r="AR18" s="255"/>
      <c r="AS18" s="260"/>
      <c r="AT18" s="260"/>
      <c r="AU18" s="260"/>
      <c r="AV18" s="261"/>
      <c r="AW18" s="262" t="s">
        <v>3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111"/>
  <sheetViews>
    <sheetView tabSelected="1" workbookViewId="0">
      <selection activeCell="U86" sqref="U86"/>
    </sheetView>
  </sheetViews>
  <sheetFormatPr baseColWidth="10" defaultRowHeight="15"/>
  <cols>
    <col min="2" max="2" width="28.28515625" customWidth="1"/>
    <col min="3" max="3" width="11.42578125" style="1"/>
    <col min="7" max="10" width="11.42578125" customWidth="1"/>
    <col min="11" max="12" width="11.42578125" hidden="1" customWidth="1"/>
    <col min="13" max="14" width="11.42578125" customWidth="1"/>
    <col min="15" max="17" width="11.42578125" hidden="1" customWidth="1"/>
    <col min="18" max="19" width="11.42578125" customWidth="1"/>
    <col min="21" max="21" width="17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4"/>
      <c r="B1" s="399" t="s">
        <v>77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44"/>
      <c r="AH1" s="45" t="s">
        <v>78</v>
      </c>
      <c r="AI1" s="44"/>
      <c r="AJ1" s="44"/>
    </row>
    <row r="2" spans="1:36">
      <c r="A2" s="44"/>
      <c r="B2" s="46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4"/>
      <c r="S2" s="44"/>
      <c r="T2" s="44"/>
      <c r="U2" s="44"/>
      <c r="V2" s="44"/>
      <c r="W2" s="44"/>
      <c r="X2" s="44"/>
      <c r="Y2" s="44"/>
      <c r="Z2" s="48"/>
      <c r="AA2" s="44"/>
      <c r="AB2" s="44"/>
      <c r="AC2" s="44"/>
      <c r="AD2" s="48"/>
      <c r="AE2" s="44"/>
      <c r="AF2" s="48" t="s">
        <v>74</v>
      </c>
      <c r="AG2" s="48"/>
      <c r="AH2" s="49"/>
      <c r="AI2" s="44"/>
      <c r="AJ2" s="44"/>
    </row>
    <row r="3" spans="1:36">
      <c r="A3" s="44"/>
      <c r="B3" s="44"/>
      <c r="C3" s="5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44"/>
      <c r="B4" s="51" t="s">
        <v>79</v>
      </c>
      <c r="C4" s="47"/>
      <c r="D4" s="51"/>
      <c r="E4" s="51"/>
      <c r="F4" s="51"/>
      <c r="G4" s="5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>
      <c r="A5" s="44"/>
      <c r="B5" s="52"/>
      <c r="C5" s="53"/>
      <c r="D5" s="54"/>
      <c r="E5" s="51"/>
      <c r="F5" s="51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>
      <c r="A6" s="44"/>
      <c r="B6" s="55" t="s">
        <v>4</v>
      </c>
      <c r="C6" s="56"/>
      <c r="D6" s="57"/>
      <c r="E6" s="58" t="s">
        <v>75</v>
      </c>
      <c r="F6" s="58"/>
      <c r="G6" s="58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>
      <c r="A7" s="44"/>
      <c r="B7" s="55"/>
      <c r="C7" s="56"/>
      <c r="D7" s="57"/>
      <c r="E7" s="58"/>
      <c r="F7" s="58"/>
      <c r="G7" s="58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24">
      <c r="A8" s="44"/>
      <c r="B8" s="55" t="s">
        <v>80</v>
      </c>
      <c r="C8" s="56"/>
      <c r="D8" s="57"/>
      <c r="E8" s="59" t="s">
        <v>81</v>
      </c>
      <c r="F8" s="59"/>
      <c r="G8" s="59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>
      <c r="A9" s="44"/>
      <c r="B9" s="55"/>
      <c r="C9" s="56"/>
      <c r="D9" s="57"/>
      <c r="E9" s="58"/>
      <c r="F9" s="58"/>
      <c r="G9" s="58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24">
      <c r="A10" s="44"/>
      <c r="B10" s="55" t="s">
        <v>82</v>
      </c>
      <c r="C10" s="56"/>
      <c r="D10" s="57"/>
      <c r="E10" s="59" t="s">
        <v>83</v>
      </c>
      <c r="F10" s="59"/>
      <c r="G10" s="59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>
      <c r="A11" s="44"/>
      <c r="B11" s="55"/>
      <c r="C11" s="56"/>
      <c r="D11" s="57"/>
      <c r="E11" s="58"/>
      <c r="F11" s="58"/>
      <c r="G11" s="58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>
      <c r="A12" s="44"/>
      <c r="B12" s="44"/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thickBot="1">
      <c r="A13" s="44"/>
      <c r="B13" s="60" t="s">
        <v>84</v>
      </c>
      <c r="C13" s="61"/>
      <c r="D13" s="60"/>
      <c r="E13" s="60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>
      <c r="A14" s="44"/>
      <c r="B14" s="400" t="s">
        <v>85</v>
      </c>
      <c r="C14" s="403" t="s">
        <v>86</v>
      </c>
      <c r="D14" s="406" t="s">
        <v>87</v>
      </c>
      <c r="E14" s="403" t="s">
        <v>88</v>
      </c>
      <c r="F14" s="409" t="s">
        <v>89</v>
      </c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1"/>
      <c r="R14" s="412" t="s">
        <v>90</v>
      </c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4"/>
      <c r="AG14" s="421" t="s">
        <v>91</v>
      </c>
      <c r="AH14" s="421" t="s">
        <v>92</v>
      </c>
      <c r="AI14" s="44"/>
      <c r="AJ14" s="44"/>
    </row>
    <row r="15" spans="1:36">
      <c r="A15" s="44"/>
      <c r="B15" s="401"/>
      <c r="C15" s="404"/>
      <c r="D15" s="407"/>
      <c r="E15" s="404"/>
      <c r="F15" s="426" t="s">
        <v>93</v>
      </c>
      <c r="G15" s="427"/>
      <c r="H15" s="427"/>
      <c r="I15" s="428"/>
      <c r="J15" s="409" t="s">
        <v>94</v>
      </c>
      <c r="K15" s="410"/>
      <c r="L15" s="410"/>
      <c r="M15" s="410"/>
      <c r="N15" s="410"/>
      <c r="O15" s="410"/>
      <c r="P15" s="410"/>
      <c r="Q15" s="411"/>
      <c r="R15" s="435" t="s">
        <v>95</v>
      </c>
      <c r="S15" s="436"/>
      <c r="T15" s="436"/>
      <c r="U15" s="436"/>
      <c r="V15" s="436"/>
      <c r="W15" s="436"/>
      <c r="X15" s="436"/>
      <c r="Y15" s="436"/>
      <c r="Z15" s="437"/>
      <c r="AA15" s="435" t="s">
        <v>96</v>
      </c>
      <c r="AB15" s="436"/>
      <c r="AC15" s="436"/>
      <c r="AD15" s="436"/>
      <c r="AE15" s="437"/>
      <c r="AF15" s="421" t="s">
        <v>97</v>
      </c>
      <c r="AG15" s="425"/>
      <c r="AH15" s="425"/>
      <c r="AI15" s="44"/>
      <c r="AJ15" s="44"/>
    </row>
    <row r="16" spans="1:36">
      <c r="A16" s="44"/>
      <c r="B16" s="401"/>
      <c r="C16" s="404"/>
      <c r="D16" s="407"/>
      <c r="E16" s="404"/>
      <c r="F16" s="429"/>
      <c r="G16" s="430"/>
      <c r="H16" s="430"/>
      <c r="I16" s="431"/>
      <c r="J16" s="438" t="s">
        <v>57</v>
      </c>
      <c r="K16" s="439"/>
      <c r="L16" s="439"/>
      <c r="M16" s="439"/>
      <c r="N16" s="440"/>
      <c r="O16" s="409" t="s">
        <v>58</v>
      </c>
      <c r="P16" s="410"/>
      <c r="Q16" s="420" t="s">
        <v>59</v>
      </c>
      <c r="R16" s="415" t="s">
        <v>98</v>
      </c>
      <c r="S16" s="416"/>
      <c r="T16" s="416"/>
      <c r="U16" s="416"/>
      <c r="V16" s="416"/>
      <c r="W16" s="417"/>
      <c r="X16" s="418" t="s">
        <v>99</v>
      </c>
      <c r="Y16" s="419"/>
      <c r="Z16" s="420" t="s">
        <v>100</v>
      </c>
      <c r="AA16" s="63" t="s">
        <v>98</v>
      </c>
      <c r="AB16" s="64"/>
      <c r="AC16" s="418" t="s">
        <v>99</v>
      </c>
      <c r="AD16" s="419"/>
      <c r="AE16" s="421" t="s">
        <v>101</v>
      </c>
      <c r="AF16" s="425"/>
      <c r="AG16" s="425"/>
      <c r="AH16" s="425"/>
      <c r="AI16" s="44"/>
      <c r="AJ16" s="44"/>
    </row>
    <row r="17" spans="1:36">
      <c r="A17" s="44"/>
      <c r="B17" s="401"/>
      <c r="C17" s="404"/>
      <c r="D17" s="407"/>
      <c r="E17" s="404"/>
      <c r="F17" s="432"/>
      <c r="G17" s="433"/>
      <c r="H17" s="433"/>
      <c r="I17" s="434"/>
      <c r="J17" s="420" t="s">
        <v>60</v>
      </c>
      <c r="K17" s="420" t="s">
        <v>61</v>
      </c>
      <c r="L17" s="421" t="s">
        <v>62</v>
      </c>
      <c r="M17" s="421" t="s">
        <v>63</v>
      </c>
      <c r="N17" s="421" t="s">
        <v>64</v>
      </c>
      <c r="O17" s="421" t="s">
        <v>65</v>
      </c>
      <c r="P17" s="423" t="s">
        <v>66</v>
      </c>
      <c r="Q17" s="404"/>
      <c r="R17" s="418" t="s">
        <v>102</v>
      </c>
      <c r="S17" s="419"/>
      <c r="T17" s="418" t="s">
        <v>103</v>
      </c>
      <c r="U17" s="419"/>
      <c r="V17" s="409" t="s">
        <v>104</v>
      </c>
      <c r="W17" s="411"/>
      <c r="X17" s="452" t="s">
        <v>104</v>
      </c>
      <c r="Y17" s="453"/>
      <c r="Z17" s="404"/>
      <c r="AA17" s="420" t="s">
        <v>0</v>
      </c>
      <c r="AB17" s="420" t="s">
        <v>1</v>
      </c>
      <c r="AC17" s="420" t="s">
        <v>0</v>
      </c>
      <c r="AD17" s="420" t="s">
        <v>1</v>
      </c>
      <c r="AE17" s="425"/>
      <c r="AF17" s="425"/>
      <c r="AG17" s="425"/>
      <c r="AH17" s="425"/>
      <c r="AI17" s="44"/>
      <c r="AJ17" s="44"/>
    </row>
    <row r="18" spans="1:36" ht="56.25">
      <c r="A18" s="44"/>
      <c r="B18" s="402"/>
      <c r="C18" s="405"/>
      <c r="D18" s="408"/>
      <c r="E18" s="405"/>
      <c r="F18" s="303" t="s">
        <v>105</v>
      </c>
      <c r="G18" s="303" t="s">
        <v>106</v>
      </c>
      <c r="H18" s="303" t="s">
        <v>107</v>
      </c>
      <c r="I18" s="303" t="s">
        <v>108</v>
      </c>
      <c r="J18" s="405"/>
      <c r="K18" s="405"/>
      <c r="L18" s="422"/>
      <c r="M18" s="422"/>
      <c r="N18" s="422"/>
      <c r="O18" s="422"/>
      <c r="P18" s="424"/>
      <c r="Q18" s="405"/>
      <c r="R18" s="65" t="s">
        <v>0</v>
      </c>
      <c r="S18" s="65" t="s">
        <v>1</v>
      </c>
      <c r="T18" s="65" t="s">
        <v>0</v>
      </c>
      <c r="U18" s="65" t="s">
        <v>1</v>
      </c>
      <c r="V18" s="305" t="s">
        <v>0</v>
      </c>
      <c r="W18" s="303" t="s">
        <v>1</v>
      </c>
      <c r="X18" s="305" t="s">
        <v>0</v>
      </c>
      <c r="Y18" s="303" t="s">
        <v>1</v>
      </c>
      <c r="Z18" s="405"/>
      <c r="AA18" s="405"/>
      <c r="AB18" s="405"/>
      <c r="AC18" s="405"/>
      <c r="AD18" s="405"/>
      <c r="AE18" s="422"/>
      <c r="AF18" s="422"/>
      <c r="AG18" s="422"/>
      <c r="AH18" s="422"/>
      <c r="AI18" s="44"/>
      <c r="AJ18" s="44"/>
    </row>
    <row r="19" spans="1:36">
      <c r="A19" s="44"/>
      <c r="B19" s="152" t="s">
        <v>109</v>
      </c>
      <c r="C19" s="304" t="s">
        <v>110</v>
      </c>
      <c r="D19" s="66" t="s">
        <v>111</v>
      </c>
      <c r="E19" s="67" t="s">
        <v>112</v>
      </c>
      <c r="F19" s="67" t="s">
        <v>113</v>
      </c>
      <c r="G19" s="67" t="s">
        <v>114</v>
      </c>
      <c r="H19" s="67" t="s">
        <v>115</v>
      </c>
      <c r="I19" s="67" t="s">
        <v>116</v>
      </c>
      <c r="J19" s="67" t="s">
        <v>117</v>
      </c>
      <c r="K19" s="67" t="s">
        <v>118</v>
      </c>
      <c r="L19" s="67" t="s">
        <v>119</v>
      </c>
      <c r="M19" s="67" t="s">
        <v>120</v>
      </c>
      <c r="N19" s="67" t="s">
        <v>121</v>
      </c>
      <c r="O19" s="67" t="s">
        <v>122</v>
      </c>
      <c r="P19" s="67" t="s">
        <v>123</v>
      </c>
      <c r="Q19" s="67" t="s">
        <v>124</v>
      </c>
      <c r="R19" s="68" t="s">
        <v>125</v>
      </c>
      <c r="S19" s="68" t="s">
        <v>126</v>
      </c>
      <c r="T19" s="67" t="s">
        <v>127</v>
      </c>
      <c r="U19" s="67" t="s">
        <v>128</v>
      </c>
      <c r="V19" s="67" t="s">
        <v>129</v>
      </c>
      <c r="W19" s="67" t="s">
        <v>130</v>
      </c>
      <c r="X19" s="67" t="s">
        <v>131</v>
      </c>
      <c r="Y19" s="67" t="s">
        <v>132</v>
      </c>
      <c r="Z19" s="67" t="s">
        <v>133</v>
      </c>
      <c r="AA19" s="67" t="s">
        <v>134</v>
      </c>
      <c r="AB19" s="67" t="s">
        <v>135</v>
      </c>
      <c r="AC19" s="67" t="s">
        <v>136</v>
      </c>
      <c r="AD19" s="67" t="s">
        <v>137</v>
      </c>
      <c r="AE19" s="67" t="s">
        <v>138</v>
      </c>
      <c r="AF19" s="67" t="s">
        <v>139</v>
      </c>
      <c r="AG19" s="67" t="s">
        <v>140</v>
      </c>
      <c r="AH19" s="67" t="s">
        <v>141</v>
      </c>
      <c r="AI19" s="44"/>
      <c r="AJ19" s="44"/>
    </row>
    <row r="20" spans="1:36" hidden="1">
      <c r="A20" s="44"/>
      <c r="B20" s="162" t="e">
        <f>+#REF!</f>
        <v>#REF!</v>
      </c>
      <c r="C20" s="162"/>
      <c r="D20" s="68"/>
      <c r="E20" s="68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8"/>
      <c r="AG20" s="68"/>
      <c r="AH20" s="65"/>
      <c r="AI20" s="44"/>
      <c r="AJ20" s="44"/>
    </row>
    <row r="21" spans="1:36" hidden="1">
      <c r="A21" s="44"/>
      <c r="B21" s="162" t="e">
        <f>+#REF!</f>
        <v>#REF!</v>
      </c>
      <c r="C21" s="162"/>
      <c r="D21" s="68"/>
      <c r="E21" s="68"/>
      <c r="F21" s="69"/>
      <c r="G21" s="65"/>
      <c r="H21" s="68"/>
      <c r="I21" s="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68"/>
      <c r="AG21" s="68"/>
      <c r="AH21" s="65"/>
      <c r="AI21" s="44"/>
      <c r="AJ21" s="44"/>
    </row>
    <row r="22" spans="1:36" hidden="1">
      <c r="A22" s="44"/>
      <c r="B22" s="162" t="e">
        <f>+#REF!</f>
        <v>#REF!</v>
      </c>
      <c r="C22" s="162"/>
      <c r="D22" s="68"/>
      <c r="E22" s="68"/>
      <c r="F22" s="69"/>
      <c r="G22" s="65"/>
      <c r="H22" s="68"/>
      <c r="I22" s="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68"/>
      <c r="AG22" s="68"/>
      <c r="AH22" s="65"/>
      <c r="AI22" s="44"/>
      <c r="AJ22" s="44"/>
    </row>
    <row r="23" spans="1:36" hidden="1">
      <c r="A23" s="44"/>
      <c r="B23" s="162" t="e">
        <f>+#REF!</f>
        <v>#REF!</v>
      </c>
      <c r="C23" s="162"/>
      <c r="D23" s="68"/>
      <c r="E23" s="68"/>
      <c r="F23" s="69"/>
      <c r="G23" s="65"/>
      <c r="H23" s="68"/>
      <c r="I23" s="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68"/>
      <c r="AG23" s="68"/>
      <c r="AH23" s="65"/>
      <c r="AI23" s="44"/>
      <c r="AJ23" s="44"/>
    </row>
    <row r="24" spans="1:36" hidden="1">
      <c r="A24" s="44"/>
      <c r="B24" s="162" t="e">
        <f>+#REF!</f>
        <v>#REF!</v>
      </c>
      <c r="C24" s="162"/>
      <c r="D24" s="68"/>
      <c r="E24" s="68"/>
      <c r="F24" s="69"/>
      <c r="G24" s="65"/>
      <c r="H24" s="68"/>
      <c r="I24" s="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68"/>
      <c r="AG24" s="68"/>
      <c r="AH24" s="65"/>
      <c r="AI24" s="44"/>
      <c r="AJ24" s="44"/>
    </row>
    <row r="25" spans="1:36" hidden="1">
      <c r="A25" s="44"/>
      <c r="B25" s="162" t="e">
        <f>+#REF!</f>
        <v>#REF!</v>
      </c>
      <c r="C25" s="162"/>
      <c r="D25" s="68"/>
      <c r="E25" s="68"/>
      <c r="F25" s="69"/>
      <c r="G25" s="65"/>
      <c r="H25" s="68"/>
      <c r="I25" s="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68"/>
      <c r="AG25" s="68"/>
      <c r="AH25" s="65"/>
      <c r="AI25" s="44"/>
      <c r="AJ25" s="44"/>
    </row>
    <row r="26" spans="1:36" hidden="1">
      <c r="A26" s="44"/>
      <c r="B26" s="162" t="e">
        <f>+#REF!</f>
        <v>#REF!</v>
      </c>
      <c r="C26" s="162"/>
      <c r="D26" s="68"/>
      <c r="E26" s="68"/>
      <c r="F26" s="69"/>
      <c r="G26" s="65"/>
      <c r="H26" s="68"/>
      <c r="I26" s="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68"/>
      <c r="AG26" s="68"/>
      <c r="AH26" s="65"/>
      <c r="AI26" s="44"/>
      <c r="AJ26" s="44"/>
    </row>
    <row r="27" spans="1:36" hidden="1">
      <c r="A27" s="44"/>
      <c r="B27" s="162" t="e">
        <f>+#REF!</f>
        <v>#REF!</v>
      </c>
      <c r="C27" s="162"/>
      <c r="D27" s="68"/>
      <c r="E27" s="68"/>
      <c r="F27" s="69"/>
      <c r="G27" s="65"/>
      <c r="H27" s="68"/>
      <c r="I27" s="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68"/>
      <c r="AG27" s="68"/>
      <c r="AH27" s="65"/>
      <c r="AI27" s="44"/>
      <c r="AJ27" s="44"/>
    </row>
    <row r="28" spans="1:36" hidden="1">
      <c r="A28" s="44"/>
      <c r="B28" s="162" t="e">
        <f>+#REF!</f>
        <v>#REF!</v>
      </c>
      <c r="C28" s="162"/>
      <c r="D28" s="68"/>
      <c r="E28" s="68"/>
      <c r="F28" s="69"/>
      <c r="G28" s="65"/>
      <c r="H28" s="68"/>
      <c r="I28" s="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68"/>
      <c r="AG28" s="68"/>
      <c r="AH28" s="65"/>
      <c r="AI28" s="44"/>
      <c r="AJ28" s="44"/>
    </row>
    <row r="29" spans="1:36" hidden="1">
      <c r="A29" s="44"/>
      <c r="B29" s="162" t="e">
        <f>+#REF!</f>
        <v>#REF!</v>
      </c>
      <c r="C29" s="162"/>
      <c r="D29" s="68"/>
      <c r="E29" s="68"/>
      <c r="F29" s="69"/>
      <c r="G29" s="65"/>
      <c r="H29" s="68"/>
      <c r="I29" s="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68"/>
      <c r="AG29" s="68"/>
      <c r="AH29" s="65"/>
      <c r="AI29" s="44"/>
      <c r="AJ29" s="44"/>
    </row>
    <row r="30" spans="1:36" hidden="1">
      <c r="A30" s="44"/>
      <c r="B30" s="162" t="e">
        <f>+#REF!</f>
        <v>#REF!</v>
      </c>
      <c r="C30" s="162"/>
      <c r="D30" s="68"/>
      <c r="E30" s="68"/>
      <c r="F30" s="69"/>
      <c r="G30" s="65"/>
      <c r="H30" s="68"/>
      <c r="I30" s="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68"/>
      <c r="AG30" s="68"/>
      <c r="AH30" s="65"/>
      <c r="AI30" s="44"/>
      <c r="AJ30" s="44"/>
    </row>
    <row r="31" spans="1:36" hidden="1">
      <c r="A31" s="44"/>
      <c r="B31" s="162" t="e">
        <f>+#REF!</f>
        <v>#REF!</v>
      </c>
      <c r="C31" s="162"/>
      <c r="D31" s="68"/>
      <c r="E31" s="68"/>
      <c r="F31" s="69"/>
      <c r="G31" s="65"/>
      <c r="H31" s="68"/>
      <c r="I31" s="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68"/>
      <c r="AG31" s="68"/>
      <c r="AH31" s="65"/>
      <c r="AI31" s="44"/>
      <c r="AJ31" s="44"/>
    </row>
    <row r="32" spans="1:36" hidden="1">
      <c r="A32" s="44"/>
      <c r="B32" s="162" t="e">
        <f>+#REF!</f>
        <v>#REF!</v>
      </c>
      <c r="C32" s="162"/>
      <c r="D32" s="68"/>
      <c r="E32" s="68"/>
      <c r="F32" s="69"/>
      <c r="G32" s="65"/>
      <c r="H32" s="68"/>
      <c r="I32" s="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68"/>
      <c r="AG32" s="68"/>
      <c r="AH32" s="65"/>
      <c r="AI32" s="44"/>
      <c r="AJ32" s="44"/>
    </row>
    <row r="33" spans="1:36" hidden="1">
      <c r="A33" s="44"/>
      <c r="B33" s="162" t="e">
        <f>+#REF!</f>
        <v>#REF!</v>
      </c>
      <c r="C33" s="162"/>
      <c r="D33" s="68"/>
      <c r="E33" s="68"/>
      <c r="F33" s="69"/>
      <c r="G33" s="65"/>
      <c r="H33" s="68"/>
      <c r="I33" s="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68"/>
      <c r="AG33" s="68"/>
      <c r="AH33" s="65"/>
      <c r="AI33" s="44"/>
      <c r="AJ33" s="44"/>
    </row>
    <row r="34" spans="1:36" hidden="1">
      <c r="A34" s="44"/>
      <c r="B34" s="162" t="e">
        <f>+#REF!</f>
        <v>#REF!</v>
      </c>
      <c r="C34" s="162"/>
      <c r="D34" s="68"/>
      <c r="E34" s="68"/>
      <c r="F34" s="69"/>
      <c r="G34" s="65"/>
      <c r="H34" s="68"/>
      <c r="I34" s="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68"/>
      <c r="AG34" s="68"/>
      <c r="AH34" s="65"/>
      <c r="AI34" s="44"/>
      <c r="AJ34" s="44"/>
    </row>
    <row r="35" spans="1:36" hidden="1">
      <c r="A35" s="44"/>
      <c r="B35" s="162" t="e">
        <f>+#REF!</f>
        <v>#REF!</v>
      </c>
      <c r="C35" s="162"/>
      <c r="D35" s="68"/>
      <c r="E35" s="68"/>
      <c r="F35" s="69"/>
      <c r="G35" s="65"/>
      <c r="H35" s="68"/>
      <c r="I35" s="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68"/>
      <c r="AG35" s="68"/>
      <c r="AH35" s="65"/>
      <c r="AI35" s="44"/>
      <c r="AJ35" s="44"/>
    </row>
    <row r="36" spans="1:36" hidden="1">
      <c r="A36" s="44"/>
      <c r="B36" s="162" t="e">
        <f>+#REF!</f>
        <v>#REF!</v>
      </c>
      <c r="C36" s="162"/>
      <c r="D36" s="68"/>
      <c r="E36" s="68"/>
      <c r="F36" s="69"/>
      <c r="G36" s="65"/>
      <c r="H36" s="68"/>
      <c r="I36" s="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68"/>
      <c r="AG36" s="68"/>
      <c r="AH36" s="65"/>
      <c r="AI36" s="44"/>
      <c r="AJ36" s="44"/>
    </row>
    <row r="37" spans="1:36" hidden="1">
      <c r="A37" s="44"/>
      <c r="B37" s="162" t="e">
        <f>+#REF!</f>
        <v>#REF!</v>
      </c>
      <c r="C37" s="162"/>
      <c r="D37" s="68"/>
      <c r="E37" s="68"/>
      <c r="F37" s="69"/>
      <c r="G37" s="65"/>
      <c r="H37" s="68"/>
      <c r="I37" s="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68"/>
      <c r="AG37" s="68"/>
      <c r="AH37" s="65"/>
      <c r="AI37" s="44"/>
      <c r="AJ37" s="44"/>
    </row>
    <row r="38" spans="1:36" hidden="1">
      <c r="A38" s="44"/>
      <c r="B38" s="162" t="e">
        <f>+#REF!</f>
        <v>#REF!</v>
      </c>
      <c r="C38" s="162"/>
      <c r="D38" s="68"/>
      <c r="E38" s="68"/>
      <c r="F38" s="69"/>
      <c r="G38" s="65"/>
      <c r="H38" s="68"/>
      <c r="I38" s="168">
        <f>+'[4]retiros at2021 '!J13</f>
        <v>0</v>
      </c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68"/>
      <c r="AG38" s="68"/>
      <c r="AH38" s="65"/>
      <c r="AI38" s="44"/>
      <c r="AJ38" s="44"/>
    </row>
    <row r="39" spans="1:36" hidden="1">
      <c r="A39" s="44"/>
      <c r="B39" s="162" t="e">
        <f>+#REF!</f>
        <v>#REF!</v>
      </c>
      <c r="C39" s="162"/>
      <c r="D39" s="68"/>
      <c r="E39" s="68"/>
      <c r="F39" s="69"/>
      <c r="G39" s="65"/>
      <c r="H39" s="68"/>
      <c r="I39" s="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68"/>
      <c r="AG39" s="68"/>
      <c r="AH39" s="65"/>
      <c r="AI39" s="44"/>
      <c r="AJ39" s="44"/>
    </row>
    <row r="40" spans="1:36" hidden="1">
      <c r="A40" s="44"/>
      <c r="B40" s="162" t="e">
        <f>+#REF!</f>
        <v>#REF!</v>
      </c>
      <c r="C40" s="162"/>
      <c r="D40" s="68"/>
      <c r="E40" s="68"/>
      <c r="F40" s="69"/>
      <c r="G40" s="65"/>
      <c r="H40" s="68"/>
      <c r="I40" s="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68"/>
      <c r="AG40" s="68"/>
      <c r="AH40" s="65"/>
      <c r="AI40" s="44"/>
      <c r="AJ40" s="44"/>
    </row>
    <row r="41" spans="1:36" hidden="1">
      <c r="A41" s="44"/>
      <c r="B41" s="162" t="e">
        <f>+#REF!</f>
        <v>#REF!</v>
      </c>
      <c r="C41" s="162"/>
      <c r="D41" s="68"/>
      <c r="E41" s="68"/>
      <c r="F41" s="69"/>
      <c r="G41" s="65"/>
      <c r="H41" s="68"/>
      <c r="I41" s="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68"/>
      <c r="AG41" s="68"/>
      <c r="AH41" s="65"/>
      <c r="AI41" s="44"/>
      <c r="AJ41" s="44"/>
    </row>
    <row r="42" spans="1:36" hidden="1">
      <c r="A42" s="44"/>
      <c r="B42" s="162" t="e">
        <f>+#REF!</f>
        <v>#REF!</v>
      </c>
      <c r="C42" s="162"/>
      <c r="D42" s="68"/>
      <c r="E42" s="68"/>
      <c r="F42" s="69"/>
      <c r="G42" s="65"/>
      <c r="H42" s="68"/>
      <c r="I42" s="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68"/>
      <c r="AG42" s="68"/>
      <c r="AH42" s="65"/>
      <c r="AI42" s="44"/>
      <c r="AJ42" s="44"/>
    </row>
    <row r="43" spans="1:36" hidden="1">
      <c r="A43" s="44"/>
      <c r="B43" s="162" t="e">
        <f>+#REF!</f>
        <v>#REF!</v>
      </c>
      <c r="C43" s="162"/>
      <c r="D43" s="68"/>
      <c r="E43" s="68"/>
      <c r="F43" s="69"/>
      <c r="G43" s="65"/>
      <c r="H43" s="68"/>
      <c r="I43" s="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68"/>
      <c r="AG43" s="68"/>
      <c r="AH43" s="65"/>
      <c r="AI43" s="44"/>
      <c r="AJ43" s="44"/>
    </row>
    <row r="44" spans="1:36" hidden="1">
      <c r="A44" s="44"/>
      <c r="B44" s="162" t="e">
        <f>+#REF!</f>
        <v>#REF!</v>
      </c>
      <c r="C44" s="162"/>
      <c r="D44" s="68"/>
      <c r="E44" s="68"/>
      <c r="F44" s="69"/>
      <c r="G44" s="65"/>
      <c r="H44" s="68"/>
      <c r="I44" s="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68"/>
      <c r="AG44" s="68"/>
      <c r="AH44" s="65"/>
      <c r="AI44" s="44"/>
      <c r="AJ44" s="44"/>
    </row>
    <row r="45" spans="1:36" hidden="1">
      <c r="A45" s="44"/>
      <c r="B45" s="162" t="e">
        <f>+#REF!</f>
        <v>#REF!</v>
      </c>
      <c r="C45" s="162"/>
      <c r="D45" s="68"/>
      <c r="E45" s="68"/>
      <c r="F45" s="69"/>
      <c r="G45" s="65"/>
      <c r="H45" s="68"/>
      <c r="I45" s="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68"/>
      <c r="AG45" s="68"/>
      <c r="AH45" s="65"/>
      <c r="AI45" s="44"/>
      <c r="AJ45" s="44"/>
    </row>
    <row r="46" spans="1:36" hidden="1">
      <c r="A46" s="44"/>
      <c r="B46" s="162" t="e">
        <f>+#REF!</f>
        <v>#REF!</v>
      </c>
      <c r="C46" s="162"/>
      <c r="D46" s="68"/>
      <c r="E46" s="68"/>
      <c r="F46" s="69"/>
      <c r="G46" s="65"/>
      <c r="H46" s="68"/>
      <c r="I46" s="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68"/>
      <c r="AG46" s="68"/>
      <c r="AH46" s="65"/>
      <c r="AI46" s="44"/>
      <c r="AJ46" s="44"/>
    </row>
    <row r="47" spans="1:36" hidden="1">
      <c r="A47" s="44"/>
      <c r="B47" s="162" t="e">
        <f>+#REF!</f>
        <v>#REF!</v>
      </c>
      <c r="C47" s="162"/>
      <c r="D47" s="68"/>
      <c r="E47" s="68"/>
      <c r="F47" s="69"/>
      <c r="G47" s="65"/>
      <c r="H47" s="68"/>
      <c r="I47" s="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68"/>
      <c r="AG47" s="68"/>
      <c r="AH47" s="65"/>
      <c r="AI47" s="44"/>
      <c r="AJ47" s="44"/>
    </row>
    <row r="48" spans="1:36" hidden="1">
      <c r="A48" s="44"/>
      <c r="B48" s="162" t="e">
        <f>+#REF!</f>
        <v>#REF!</v>
      </c>
      <c r="C48" s="162"/>
      <c r="D48" s="68"/>
      <c r="E48" s="68"/>
      <c r="F48" s="69"/>
      <c r="G48" s="65"/>
      <c r="H48" s="68"/>
      <c r="I48" s="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68"/>
      <c r="AG48" s="68"/>
      <c r="AH48" s="65"/>
      <c r="AI48" s="44"/>
      <c r="AJ48" s="44"/>
    </row>
    <row r="49" spans="1:36" hidden="1">
      <c r="A49" s="44"/>
      <c r="B49" s="162" t="e">
        <f>+#REF!</f>
        <v>#REF!</v>
      </c>
      <c r="C49" s="162"/>
      <c r="D49" s="68"/>
      <c r="E49" s="68"/>
      <c r="F49" s="69"/>
      <c r="G49" s="65"/>
      <c r="H49" s="68"/>
      <c r="I49" s="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68"/>
      <c r="AG49" s="68"/>
      <c r="AH49" s="65"/>
      <c r="AI49" s="44"/>
      <c r="AJ49" s="44"/>
    </row>
    <row r="50" spans="1:36" hidden="1">
      <c r="A50" s="44"/>
      <c r="B50" s="162" t="e">
        <f>+#REF!</f>
        <v>#REF!</v>
      </c>
      <c r="C50" s="162"/>
      <c r="D50" s="68"/>
      <c r="E50" s="68"/>
      <c r="F50" s="69"/>
      <c r="G50" s="65"/>
      <c r="H50" s="68"/>
      <c r="I50" s="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68"/>
      <c r="AG50" s="68"/>
      <c r="AH50" s="65"/>
      <c r="AI50" s="44"/>
      <c r="AJ50" s="44"/>
    </row>
    <row r="51" spans="1:36" hidden="1">
      <c r="A51" s="44"/>
      <c r="B51" s="162" t="e">
        <f>+#REF!</f>
        <v>#REF!</v>
      </c>
      <c r="C51" s="162"/>
      <c r="D51" s="68"/>
      <c r="E51" s="68"/>
      <c r="F51" s="69"/>
      <c r="G51" s="65"/>
      <c r="H51" s="68"/>
      <c r="I51" s="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68"/>
      <c r="AG51" s="68"/>
      <c r="AH51" s="65"/>
      <c r="AI51" s="44"/>
      <c r="AJ51" s="44"/>
    </row>
    <row r="52" spans="1:36" hidden="1">
      <c r="A52" s="44"/>
      <c r="B52" s="162" t="e">
        <f>+#REF!</f>
        <v>#REF!</v>
      </c>
      <c r="C52" s="162"/>
      <c r="D52" s="68"/>
      <c r="E52" s="68"/>
      <c r="F52" s="69"/>
      <c r="G52" s="65"/>
      <c r="H52" s="68"/>
      <c r="I52" s="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68"/>
      <c r="AG52" s="68"/>
      <c r="AH52" s="65"/>
      <c r="AI52" s="44"/>
      <c r="AJ52" s="44"/>
    </row>
    <row r="53" spans="1:36" hidden="1">
      <c r="A53" s="44"/>
      <c r="B53" s="162" t="e">
        <f>+#REF!</f>
        <v>#REF!</v>
      </c>
      <c r="C53" s="162"/>
      <c r="D53" s="68"/>
      <c r="E53" s="68"/>
      <c r="F53" s="69"/>
      <c r="G53" s="65"/>
      <c r="H53" s="68"/>
      <c r="I53" s="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68"/>
      <c r="AG53" s="68"/>
      <c r="AH53" s="65"/>
      <c r="AI53" s="44"/>
      <c r="AJ53" s="44"/>
    </row>
    <row r="54" spans="1:36" hidden="1">
      <c r="A54" s="44"/>
      <c r="B54" s="162" t="e">
        <f>+#REF!</f>
        <v>#REF!</v>
      </c>
      <c r="C54" s="162"/>
      <c r="D54" s="68"/>
      <c r="E54" s="68"/>
      <c r="F54" s="69"/>
      <c r="G54" s="65"/>
      <c r="H54" s="68"/>
      <c r="I54" s="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68"/>
      <c r="AG54" s="68"/>
      <c r="AH54" s="65"/>
      <c r="AI54" s="44"/>
      <c r="AJ54" s="44"/>
    </row>
    <row r="55" spans="1:36" hidden="1">
      <c r="A55" s="44"/>
      <c r="B55" s="162" t="e">
        <f>+#REF!</f>
        <v>#REF!</v>
      </c>
      <c r="C55" s="162"/>
      <c r="D55" s="68"/>
      <c r="E55" s="68"/>
      <c r="F55" s="69"/>
      <c r="G55" s="65"/>
      <c r="H55" s="68"/>
      <c r="I55" s="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68"/>
      <c r="AG55" s="68"/>
      <c r="AH55" s="65"/>
      <c r="AI55" s="44"/>
      <c r="AJ55" s="44"/>
    </row>
    <row r="56" spans="1:36" hidden="1">
      <c r="A56" s="44"/>
      <c r="B56" s="162" t="e">
        <f>+#REF!</f>
        <v>#REF!</v>
      </c>
      <c r="C56" s="162"/>
      <c r="D56" s="68"/>
      <c r="E56" s="68"/>
      <c r="F56" s="69"/>
      <c r="G56" s="65"/>
      <c r="H56" s="68"/>
      <c r="I56" s="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68"/>
      <c r="AG56" s="68"/>
      <c r="AH56" s="65"/>
      <c r="AI56" s="44"/>
      <c r="AJ56" s="44"/>
    </row>
    <row r="57" spans="1:36" hidden="1">
      <c r="A57" s="44"/>
      <c r="B57" s="162" t="e">
        <f>+#REF!</f>
        <v>#REF!</v>
      </c>
      <c r="C57" s="162"/>
      <c r="D57" s="68"/>
      <c r="E57" s="68"/>
      <c r="F57" s="69"/>
      <c r="G57" s="65"/>
      <c r="H57" s="68"/>
      <c r="I57" s="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68"/>
      <c r="AG57" s="68"/>
      <c r="AH57" s="65"/>
      <c r="AI57" s="44"/>
      <c r="AJ57" s="44"/>
    </row>
    <row r="58" spans="1:36" hidden="1">
      <c r="A58" s="44"/>
      <c r="B58" s="162" t="e">
        <f>+#REF!</f>
        <v>#REF!</v>
      </c>
      <c r="C58" s="162"/>
      <c r="D58" s="68"/>
      <c r="E58" s="68"/>
      <c r="F58" s="69"/>
      <c r="G58" s="65"/>
      <c r="H58" s="68"/>
      <c r="I58" s="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68"/>
      <c r="AG58" s="68"/>
      <c r="AH58" s="65"/>
      <c r="AI58" s="44"/>
      <c r="AJ58" s="44"/>
    </row>
    <row r="59" spans="1:36" hidden="1">
      <c r="A59" s="44"/>
      <c r="B59" s="162" t="e">
        <f>+#REF!</f>
        <v>#REF!</v>
      </c>
      <c r="C59" s="162"/>
      <c r="D59" s="68"/>
      <c r="E59" s="68"/>
      <c r="F59" s="69"/>
      <c r="G59" s="65"/>
      <c r="H59" s="68"/>
      <c r="I59" s="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68"/>
      <c r="AG59" s="68"/>
      <c r="AH59" s="65"/>
      <c r="AI59" s="44"/>
      <c r="AJ59" s="44"/>
    </row>
    <row r="60" spans="1:36" hidden="1">
      <c r="A60" s="44"/>
      <c r="B60" s="162" t="e">
        <f>+#REF!</f>
        <v>#REF!</v>
      </c>
      <c r="C60" s="162"/>
      <c r="D60" s="68"/>
      <c r="E60" s="68"/>
      <c r="F60" s="69"/>
      <c r="G60" s="65"/>
      <c r="H60" s="68"/>
      <c r="I60" s="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68"/>
      <c r="AG60" s="68"/>
      <c r="AH60" s="65"/>
      <c r="AI60" s="44"/>
      <c r="AJ60" s="44"/>
    </row>
    <row r="61" spans="1:36" hidden="1">
      <c r="A61" s="44"/>
      <c r="B61" s="162" t="e">
        <f>+#REF!</f>
        <v>#REF!</v>
      </c>
      <c r="C61" s="162"/>
      <c r="D61" s="68"/>
      <c r="E61" s="68"/>
      <c r="F61" s="69"/>
      <c r="G61" s="65"/>
      <c r="H61" s="68"/>
      <c r="I61" s="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68"/>
      <c r="AG61" s="68"/>
      <c r="AH61" s="65"/>
      <c r="AI61" s="44"/>
      <c r="AJ61" s="44"/>
    </row>
    <row r="62" spans="1:36" hidden="1">
      <c r="A62" s="44"/>
      <c r="B62" s="162" t="e">
        <f>+#REF!</f>
        <v>#REF!</v>
      </c>
      <c r="C62" s="162"/>
      <c r="D62" s="68"/>
      <c r="E62" s="68"/>
      <c r="F62" s="69"/>
      <c r="G62" s="65"/>
      <c r="H62" s="68"/>
      <c r="I62" s="168">
        <f>+'[4]retiros at2021 '!J17</f>
        <v>0</v>
      </c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68"/>
      <c r="AG62" s="68"/>
      <c r="AH62" s="65"/>
      <c r="AI62" s="44"/>
      <c r="AJ62" s="44"/>
    </row>
    <row r="63" spans="1:36" hidden="1">
      <c r="A63" s="44"/>
      <c r="B63" s="162" t="e">
        <f>+#REF!</f>
        <v>#REF!</v>
      </c>
      <c r="C63" s="162"/>
      <c r="D63" s="68"/>
      <c r="E63" s="68"/>
      <c r="F63" s="69"/>
      <c r="G63" s="65"/>
      <c r="H63" s="68"/>
      <c r="I63" s="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68"/>
      <c r="AG63" s="68"/>
      <c r="AH63" s="65"/>
      <c r="AI63" s="44"/>
      <c r="AJ63" s="44"/>
    </row>
    <row r="64" spans="1:36" hidden="1">
      <c r="A64" s="44"/>
      <c r="B64" s="162" t="e">
        <f>+#REF!</f>
        <v>#REF!</v>
      </c>
      <c r="C64" s="162"/>
      <c r="D64" s="68"/>
      <c r="E64" s="68"/>
      <c r="F64" s="69"/>
      <c r="G64" s="65"/>
      <c r="H64" s="68"/>
      <c r="I64" s="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68"/>
      <c r="AG64" s="68"/>
      <c r="AH64" s="65"/>
      <c r="AI64" s="44"/>
      <c r="AJ64" s="44"/>
    </row>
    <row r="65" spans="1:36" hidden="1">
      <c r="A65" s="44"/>
      <c r="B65" s="162" t="e">
        <f>+#REF!</f>
        <v>#REF!</v>
      </c>
      <c r="C65" s="162"/>
      <c r="D65" s="68"/>
      <c r="E65" s="68"/>
      <c r="F65" s="69"/>
      <c r="G65" s="65"/>
      <c r="H65" s="68"/>
      <c r="I65" s="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68"/>
      <c r="AG65" s="68"/>
      <c r="AH65" s="65"/>
      <c r="AI65" s="44"/>
      <c r="AJ65" s="44"/>
    </row>
    <row r="66" spans="1:36" hidden="1">
      <c r="A66" s="44"/>
      <c r="B66" s="162" t="e">
        <f>+#REF!</f>
        <v>#REF!</v>
      </c>
      <c r="C66" s="162"/>
      <c r="D66" s="68"/>
      <c r="E66" s="68"/>
      <c r="F66" s="69"/>
      <c r="G66" s="65"/>
      <c r="H66" s="68"/>
      <c r="I66" s="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68"/>
      <c r="AG66" s="68"/>
      <c r="AH66" s="65"/>
      <c r="AI66" s="44"/>
      <c r="AJ66" s="44"/>
    </row>
    <row r="67" spans="1:36" hidden="1">
      <c r="A67" s="44"/>
      <c r="B67" s="162" t="e">
        <f>+#REF!</f>
        <v>#REF!</v>
      </c>
      <c r="C67" s="162"/>
      <c r="D67" s="68"/>
      <c r="E67" s="68"/>
      <c r="F67" s="69"/>
      <c r="G67" s="65"/>
      <c r="H67" s="68"/>
      <c r="I67" s="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68"/>
      <c r="AG67" s="68"/>
      <c r="AH67" s="65"/>
      <c r="AI67" s="44"/>
      <c r="AJ67" s="44"/>
    </row>
    <row r="68" spans="1:36" hidden="1">
      <c r="A68" s="44"/>
      <c r="B68" s="162"/>
      <c r="C68" s="162"/>
      <c r="D68" s="68"/>
      <c r="E68" s="68"/>
      <c r="F68" s="69"/>
      <c r="G68" s="65"/>
      <c r="H68" s="68"/>
      <c r="I68" s="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68"/>
      <c r="AG68" s="68"/>
      <c r="AH68" s="65"/>
      <c r="AI68" s="44"/>
      <c r="AJ68" s="44"/>
    </row>
    <row r="69" spans="1:36" hidden="1">
      <c r="A69" s="44"/>
      <c r="B69" s="162"/>
      <c r="C69" s="162"/>
      <c r="D69" s="68"/>
      <c r="E69" s="68"/>
      <c r="F69" s="69"/>
      <c r="G69" s="65"/>
      <c r="H69" s="68"/>
      <c r="I69" s="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68"/>
      <c r="AG69" s="68"/>
      <c r="AH69" s="65"/>
      <c r="AI69" s="44"/>
      <c r="AJ69" s="44"/>
    </row>
    <row r="70" spans="1:36" hidden="1">
      <c r="A70" s="44"/>
      <c r="B70" s="162"/>
      <c r="C70" s="162"/>
      <c r="D70" s="68"/>
      <c r="E70" s="68"/>
      <c r="F70" s="69"/>
      <c r="G70" s="65"/>
      <c r="H70" s="68"/>
      <c r="I70" s="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68"/>
      <c r="AG70" s="68"/>
      <c r="AH70" s="65"/>
      <c r="AI70" s="44"/>
      <c r="AJ70" s="44"/>
    </row>
    <row r="71" spans="1:36" hidden="1">
      <c r="A71" s="44"/>
      <c r="B71" s="162"/>
      <c r="C71" s="162"/>
      <c r="D71" s="68"/>
      <c r="E71" s="68"/>
      <c r="F71" s="69"/>
      <c r="G71" s="65"/>
      <c r="H71" s="68"/>
      <c r="I71" s="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68"/>
      <c r="AG71" s="68"/>
      <c r="AH71" s="65"/>
      <c r="AI71" s="44"/>
      <c r="AJ71" s="44"/>
    </row>
    <row r="72" spans="1:36" hidden="1">
      <c r="A72" s="44"/>
      <c r="B72" s="162"/>
      <c r="C72" s="162"/>
      <c r="D72" s="68"/>
      <c r="E72" s="68"/>
      <c r="F72" s="69"/>
      <c r="G72" s="65"/>
      <c r="H72" s="68"/>
      <c r="I72" s="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68"/>
      <c r="AG72" s="68"/>
      <c r="AH72" s="65"/>
      <c r="AI72" s="44"/>
      <c r="AJ72" s="44"/>
    </row>
    <row r="73" spans="1:36" hidden="1">
      <c r="A73" s="44"/>
      <c r="B73" s="162"/>
      <c r="C73" s="162"/>
      <c r="D73" s="68"/>
      <c r="E73" s="68"/>
      <c r="F73" s="69"/>
      <c r="G73" s="65"/>
      <c r="H73" s="68"/>
      <c r="I73" s="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68"/>
      <c r="AG73" s="68"/>
      <c r="AH73" s="65"/>
      <c r="AI73" s="44"/>
      <c r="AJ73" s="44"/>
    </row>
    <row r="74" spans="1:36" hidden="1">
      <c r="A74" s="44"/>
      <c r="B74" s="162"/>
      <c r="C74" s="162"/>
      <c r="D74" s="68"/>
      <c r="E74" s="68"/>
      <c r="F74" s="69"/>
      <c r="G74" s="65"/>
      <c r="H74" s="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68"/>
      <c r="AG74" s="68"/>
      <c r="AH74" s="65"/>
      <c r="AI74" s="44"/>
      <c r="AJ74" s="44"/>
    </row>
    <row r="75" spans="1:36" hidden="1">
      <c r="A75" s="44"/>
      <c r="B75" s="162"/>
      <c r="C75" s="162"/>
      <c r="D75" s="68"/>
      <c r="E75" s="68"/>
      <c r="F75" s="69"/>
      <c r="G75" s="65"/>
      <c r="H75" s="68"/>
      <c r="I75" s="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68"/>
      <c r="AG75" s="68"/>
      <c r="AH75" s="65"/>
      <c r="AI75" s="44"/>
      <c r="AJ75" s="44"/>
    </row>
    <row r="76" spans="1:36" hidden="1">
      <c r="A76" s="44"/>
      <c r="B76" s="162"/>
      <c r="C76" s="162"/>
      <c r="D76" s="68"/>
      <c r="E76" s="68"/>
      <c r="F76" s="69"/>
      <c r="G76" s="65"/>
      <c r="H76" s="68"/>
      <c r="I76" s="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68"/>
      <c r="AG76" s="68"/>
      <c r="AH76" s="65"/>
      <c r="AI76" s="44"/>
      <c r="AJ76" s="44"/>
    </row>
    <row r="77" spans="1:36" hidden="1">
      <c r="A77" s="44"/>
      <c r="B77" s="162"/>
      <c r="C77" s="162"/>
      <c r="D77" s="68"/>
      <c r="E77" s="68"/>
      <c r="F77" s="69"/>
      <c r="G77" s="65"/>
      <c r="H77" s="68"/>
      <c r="I77" s="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68"/>
      <c r="AG77" s="68"/>
      <c r="AH77" s="65"/>
      <c r="AI77" s="44"/>
      <c r="AJ77" s="44"/>
    </row>
    <row r="78" spans="1:36" hidden="1">
      <c r="A78" s="44"/>
      <c r="B78" s="162"/>
      <c r="C78" s="162"/>
      <c r="D78" s="68"/>
      <c r="E78" s="68"/>
      <c r="F78" s="69"/>
      <c r="G78" s="65"/>
      <c r="H78" s="68"/>
      <c r="I78" s="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68"/>
      <c r="AG78" s="68"/>
      <c r="AH78" s="65"/>
      <c r="AI78" s="44"/>
      <c r="AJ78" s="44"/>
    </row>
    <row r="79" spans="1:36" hidden="1">
      <c r="A79" s="44"/>
      <c r="B79" s="162"/>
      <c r="C79" s="162"/>
      <c r="D79" s="68"/>
      <c r="E79" s="68"/>
      <c r="F79" s="69"/>
      <c r="G79" s="65"/>
      <c r="H79" s="68"/>
      <c r="I79" s="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68"/>
      <c r="AG79" s="68"/>
      <c r="AH79" s="65"/>
      <c r="AI79" s="44"/>
      <c r="AJ79" s="44"/>
    </row>
    <row r="80" spans="1:36" hidden="1">
      <c r="A80" s="44"/>
      <c r="B80" s="162"/>
      <c r="C80" s="162"/>
      <c r="D80" s="68"/>
      <c r="E80" s="68"/>
      <c r="F80" s="69"/>
      <c r="G80" s="65"/>
      <c r="H80" s="68"/>
      <c r="I80" s="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68"/>
      <c r="AG80" s="68"/>
      <c r="AH80" s="65"/>
      <c r="AI80" s="44"/>
      <c r="AJ80" s="44"/>
    </row>
    <row r="81" spans="1:36" hidden="1">
      <c r="A81" s="44"/>
      <c r="B81" s="162" t="e">
        <f>+#REF!</f>
        <v>#REF!</v>
      </c>
      <c r="C81" s="162"/>
      <c r="D81" s="68"/>
      <c r="E81" s="68"/>
      <c r="F81" s="69">
        <f>+'[4]retiros at2021 '!J31</f>
        <v>0</v>
      </c>
      <c r="G81" s="65"/>
      <c r="H81" s="68"/>
      <c r="I81" s="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>
        <f t="shared" ref="U81:U85" si="0">+F81*0.111111</f>
        <v>0</v>
      </c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68"/>
      <c r="AG81" s="68"/>
      <c r="AH81" s="65"/>
      <c r="AI81" s="44"/>
      <c r="AJ81" s="44"/>
    </row>
    <row r="82" spans="1:36" hidden="1">
      <c r="A82" s="44"/>
      <c r="B82" s="162" t="e">
        <f>+#REF!</f>
        <v>#REF!</v>
      </c>
      <c r="C82" s="162"/>
      <c r="D82" s="68"/>
      <c r="E82" s="68"/>
      <c r="F82" s="69">
        <f>+'[4]retiros at2021 '!J32</f>
        <v>0</v>
      </c>
      <c r="G82" s="65"/>
      <c r="H82" s="68"/>
      <c r="I82" s="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>
        <f t="shared" si="0"/>
        <v>0</v>
      </c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68"/>
      <c r="AG82" s="68"/>
      <c r="AH82" s="65"/>
      <c r="AI82" s="44"/>
      <c r="AJ82" s="44"/>
    </row>
    <row r="83" spans="1:36" hidden="1">
      <c r="A83" s="44"/>
      <c r="B83" s="162" t="e">
        <f>+#REF!</f>
        <v>#REF!</v>
      </c>
      <c r="C83" s="162"/>
      <c r="D83" s="68"/>
      <c r="E83" s="68"/>
      <c r="F83" s="69">
        <f>+'[4]retiros at2021 '!J33</f>
        <v>0</v>
      </c>
      <c r="G83" s="65"/>
      <c r="H83" s="68"/>
      <c r="I83" s="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>
        <f t="shared" si="0"/>
        <v>0</v>
      </c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68"/>
      <c r="AG83" s="68"/>
      <c r="AH83" s="65"/>
      <c r="AI83" s="44"/>
      <c r="AJ83" s="44"/>
    </row>
    <row r="84" spans="1:36" hidden="1">
      <c r="A84" s="44"/>
      <c r="B84" s="162" t="e">
        <f>+#REF!</f>
        <v>#REF!</v>
      </c>
      <c r="C84" s="162"/>
      <c r="D84" s="68"/>
      <c r="E84" s="68"/>
      <c r="F84" s="69">
        <f>+'[4]retiros at2021 '!J34</f>
        <v>0</v>
      </c>
      <c r="G84" s="65"/>
      <c r="H84" s="68"/>
      <c r="I84" s="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>
        <f t="shared" si="0"/>
        <v>0</v>
      </c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68"/>
      <c r="AG84" s="68"/>
      <c r="AH84" s="65"/>
      <c r="AI84" s="44"/>
      <c r="AJ84" s="44"/>
    </row>
    <row r="85" spans="1:36" hidden="1">
      <c r="A85" s="44"/>
      <c r="B85" s="162" t="e">
        <f>+#REF!</f>
        <v>#REF!</v>
      </c>
      <c r="C85" s="162"/>
      <c r="D85" s="68"/>
      <c r="E85" s="68"/>
      <c r="F85" s="69">
        <f>+'[4]retiros at2021 '!J35</f>
        <v>0</v>
      </c>
      <c r="G85" s="65"/>
      <c r="H85" s="68"/>
      <c r="I85" s="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>
        <f t="shared" si="0"/>
        <v>0</v>
      </c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68"/>
      <c r="AG85" s="68"/>
      <c r="AH85" s="65"/>
      <c r="AI85" s="44"/>
      <c r="AJ85" s="44"/>
    </row>
    <row r="86" spans="1:36">
      <c r="A86" s="44"/>
      <c r="B86" s="162">
        <v>44925</v>
      </c>
      <c r="C86" s="162"/>
      <c r="D86" s="68"/>
      <c r="E86" s="68"/>
      <c r="F86" s="69">
        <f>-'RREE  at2023 correcto'!I28</f>
        <v>6824772.1888529919</v>
      </c>
      <c r="G86" s="65"/>
      <c r="H86" s="65"/>
      <c r="I86" s="70"/>
      <c r="J86" s="70">
        <f>-'RREE  at2023 correcto'!K28</f>
        <v>11175227.811147008</v>
      </c>
      <c r="K86" s="70"/>
      <c r="L86" s="70"/>
      <c r="M86" s="70"/>
      <c r="N86" s="70"/>
      <c r="O86" s="70"/>
      <c r="P86" s="70"/>
      <c r="Q86" s="70"/>
      <c r="R86" s="70"/>
      <c r="S86" s="309"/>
      <c r="T86" s="70"/>
      <c r="U86" s="168">
        <f>-'RREE  at2023 correcto'!V28</f>
        <v>758307.26267564483</v>
      </c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68"/>
      <c r="AG86" s="68"/>
      <c r="AH86" s="65"/>
      <c r="AI86" s="44"/>
      <c r="AJ86" s="44"/>
    </row>
    <row r="87" spans="1:36" hidden="1">
      <c r="A87" s="44"/>
      <c r="B87" s="162" t="e">
        <f>+#REF!</f>
        <v>#REF!</v>
      </c>
      <c r="C87" s="162"/>
      <c r="D87" s="68"/>
      <c r="E87" s="68"/>
      <c r="F87" s="69"/>
      <c r="G87" s="65"/>
      <c r="H87" s="65"/>
      <c r="I87" s="65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68"/>
      <c r="AG87" s="68"/>
      <c r="AH87" s="65"/>
      <c r="AI87" s="44"/>
      <c r="AJ87" s="44"/>
    </row>
    <row r="88" spans="1:36" hidden="1">
      <c r="A88" s="44"/>
      <c r="B88" s="162" t="e">
        <f>+#REF!</f>
        <v>#REF!</v>
      </c>
      <c r="C88" s="162"/>
      <c r="D88" s="68"/>
      <c r="E88" s="68"/>
      <c r="F88" s="69"/>
      <c r="G88" s="65"/>
      <c r="H88" s="65"/>
      <c r="I88" s="65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68"/>
      <c r="AG88" s="68"/>
      <c r="AH88" s="65"/>
      <c r="AI88" s="44"/>
      <c r="AJ88" s="44"/>
    </row>
    <row r="89" spans="1:36" hidden="1">
      <c r="A89" s="44"/>
      <c r="B89" s="162" t="e">
        <f>+#REF!</f>
        <v>#REF!</v>
      </c>
      <c r="C89" s="162"/>
      <c r="D89" s="68"/>
      <c r="E89" s="68"/>
      <c r="F89" s="69"/>
      <c r="G89" s="65"/>
      <c r="H89" s="65"/>
      <c r="I89" s="65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68"/>
      <c r="AG89" s="68"/>
      <c r="AH89" s="65"/>
      <c r="AI89" s="44"/>
      <c r="AJ89" s="44"/>
    </row>
    <row r="90" spans="1:36" hidden="1">
      <c r="A90" s="44"/>
      <c r="B90" s="162" t="e">
        <f>+#REF!</f>
        <v>#REF!</v>
      </c>
      <c r="C90" s="162"/>
      <c r="D90" s="68"/>
      <c r="E90" s="68"/>
      <c r="F90" s="69"/>
      <c r="G90" s="65"/>
      <c r="H90" s="65"/>
      <c r="I90" s="65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68"/>
      <c r="AG90" s="68"/>
      <c r="AH90" s="65"/>
      <c r="AI90" s="44"/>
      <c r="AJ90" s="44"/>
    </row>
    <row r="91" spans="1:36" hidden="1">
      <c r="A91" s="44"/>
      <c r="B91" s="162" t="e">
        <f>+#REF!</f>
        <v>#REF!</v>
      </c>
      <c r="C91" s="162"/>
      <c r="D91" s="68"/>
      <c r="E91" s="68"/>
      <c r="F91" s="69"/>
      <c r="G91" s="65"/>
      <c r="H91" s="65"/>
      <c r="I91" s="65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68"/>
      <c r="AG91" s="68"/>
      <c r="AH91" s="65"/>
      <c r="AI91" s="44"/>
      <c r="AJ91" s="44"/>
    </row>
    <row r="92" spans="1:36">
      <c r="A92" s="44"/>
      <c r="B92" s="162"/>
      <c r="C92" s="71"/>
      <c r="D92" s="49"/>
      <c r="E92" s="69">
        <f t="shared" ref="E92:AG92" si="1">SUM(E20:E91)</f>
        <v>0</v>
      </c>
      <c r="F92" s="69">
        <f t="shared" si="1"/>
        <v>6824772.1888529919</v>
      </c>
      <c r="G92" s="70">
        <f t="shared" si="1"/>
        <v>0</v>
      </c>
      <c r="H92" s="70">
        <f t="shared" si="1"/>
        <v>0</v>
      </c>
      <c r="I92" s="70">
        <f t="shared" si="1"/>
        <v>0</v>
      </c>
      <c r="J92" s="70">
        <f t="shared" si="1"/>
        <v>11175227.811147008</v>
      </c>
      <c r="K92" s="70">
        <f t="shared" si="1"/>
        <v>0</v>
      </c>
      <c r="L92" s="70">
        <f t="shared" si="1"/>
        <v>0</v>
      </c>
      <c r="M92" s="70">
        <f t="shared" si="1"/>
        <v>0</v>
      </c>
      <c r="N92" s="70">
        <f t="shared" si="1"/>
        <v>0</v>
      </c>
      <c r="O92" s="70">
        <f t="shared" si="1"/>
        <v>0</v>
      </c>
      <c r="P92" s="70">
        <f t="shared" si="1"/>
        <v>0</v>
      </c>
      <c r="Q92" s="70">
        <f t="shared" si="1"/>
        <v>0</v>
      </c>
      <c r="R92" s="70">
        <f t="shared" si="1"/>
        <v>0</v>
      </c>
      <c r="S92" s="70">
        <f t="shared" si="1"/>
        <v>0</v>
      </c>
      <c r="T92" s="70">
        <f t="shared" si="1"/>
        <v>0</v>
      </c>
      <c r="U92" s="70">
        <f t="shared" si="1"/>
        <v>758307.26267564483</v>
      </c>
      <c r="V92" s="70">
        <f t="shared" si="1"/>
        <v>0</v>
      </c>
      <c r="W92" s="69">
        <f t="shared" si="1"/>
        <v>0</v>
      </c>
      <c r="X92" s="70">
        <f t="shared" si="1"/>
        <v>0</v>
      </c>
      <c r="Y92" s="70">
        <f t="shared" si="1"/>
        <v>0</v>
      </c>
      <c r="Z92" s="70">
        <f t="shared" si="1"/>
        <v>0</v>
      </c>
      <c r="AA92" s="70">
        <f t="shared" si="1"/>
        <v>0</v>
      </c>
      <c r="AB92" s="70">
        <f t="shared" si="1"/>
        <v>0</v>
      </c>
      <c r="AC92" s="70">
        <f t="shared" si="1"/>
        <v>0</v>
      </c>
      <c r="AD92" s="70">
        <f t="shared" si="1"/>
        <v>0</v>
      </c>
      <c r="AE92" s="70">
        <f t="shared" si="1"/>
        <v>0</v>
      </c>
      <c r="AF92" s="70">
        <f t="shared" si="1"/>
        <v>0</v>
      </c>
      <c r="AG92" s="70">
        <f t="shared" si="1"/>
        <v>0</v>
      </c>
      <c r="AH92" s="70"/>
      <c r="AI92" s="44"/>
      <c r="AJ92" s="44"/>
    </row>
    <row r="93" spans="1:36">
      <c r="A93" s="44"/>
      <c r="B93" s="51"/>
      <c r="C93" s="47"/>
      <c r="D93" s="51"/>
      <c r="E93" s="51"/>
      <c r="F93" s="51"/>
      <c r="G93" s="51"/>
      <c r="H93" s="51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>
      <c r="A94" s="44"/>
      <c r="B94" s="72" t="s">
        <v>142</v>
      </c>
      <c r="C94" s="7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44"/>
      <c r="Q94" s="7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60">
      <c r="A95" s="44"/>
      <c r="B95" s="151" t="s">
        <v>143</v>
      </c>
      <c r="C95" s="74" t="s">
        <v>144</v>
      </c>
      <c r="D95" s="75"/>
      <c r="E95" s="46"/>
      <c r="F95" s="4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>
      <c r="A96" s="44"/>
      <c r="B96" s="76"/>
      <c r="C96" s="77"/>
      <c r="D96" s="78"/>
      <c r="E96" s="46"/>
      <c r="F96" s="4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>
      <c r="A97" s="44"/>
      <c r="B97" s="76"/>
      <c r="C97" s="77"/>
      <c r="D97" s="78"/>
      <c r="E97" s="46"/>
      <c r="F97" s="4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>
      <c r="A98" s="44"/>
      <c r="B98" s="76"/>
      <c r="C98" s="77"/>
      <c r="D98" s="78"/>
      <c r="E98" s="46"/>
      <c r="F98" s="4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>
      <c r="A99" s="44"/>
      <c r="B99" s="76"/>
      <c r="C99" s="77"/>
      <c r="D99" s="78"/>
      <c r="E99" s="46"/>
      <c r="F99" s="4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>
      <c r="A100" s="44"/>
      <c r="B100" s="79"/>
      <c r="C100" s="71"/>
      <c r="D100" s="80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>
      <c r="A101" s="44"/>
      <c r="B101" s="44"/>
      <c r="C101" s="50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>
      <c r="A102" s="81"/>
      <c r="B102" s="441" t="s">
        <v>145</v>
      </c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42"/>
      <c r="AD102" s="442"/>
      <c r="AE102" s="442"/>
      <c r="AF102" s="443"/>
      <c r="AG102" s="44"/>
      <c r="AH102" s="44"/>
      <c r="AI102" s="44"/>
      <c r="AJ102" s="44"/>
    </row>
    <row r="103" spans="1:36" ht="15" customHeight="1">
      <c r="A103" s="81"/>
      <c r="B103" s="426" t="s">
        <v>88</v>
      </c>
      <c r="C103" s="438" t="s">
        <v>89</v>
      </c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40"/>
      <c r="P103" s="409" t="s">
        <v>90</v>
      </c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B103" s="410"/>
      <c r="AC103" s="410"/>
      <c r="AD103" s="411"/>
      <c r="AE103" s="420" t="s">
        <v>91</v>
      </c>
      <c r="AF103" s="420" t="s">
        <v>146</v>
      </c>
      <c r="AG103" s="44"/>
      <c r="AH103" s="44"/>
      <c r="AI103" s="44"/>
      <c r="AJ103" s="44"/>
    </row>
    <row r="104" spans="1:36" ht="45" customHeight="1">
      <c r="A104" s="81"/>
      <c r="B104" s="429"/>
      <c r="C104" s="91" t="s">
        <v>93</v>
      </c>
      <c r="D104" s="92"/>
      <c r="E104" s="92"/>
      <c r="F104" s="92"/>
      <c r="G104" s="93"/>
      <c r="H104" s="68" t="s">
        <v>94</v>
      </c>
      <c r="I104" s="68"/>
      <c r="J104" s="68"/>
      <c r="K104" s="68"/>
      <c r="L104" s="68"/>
      <c r="M104" s="68"/>
      <c r="N104" s="68"/>
      <c r="O104" s="68"/>
      <c r="P104" s="444" t="s">
        <v>95</v>
      </c>
      <c r="Q104" s="445"/>
      <c r="R104" s="445"/>
      <c r="S104" s="445"/>
      <c r="T104" s="445"/>
      <c r="U104" s="445"/>
      <c r="V104" s="445"/>
      <c r="W104" s="445"/>
      <c r="X104" s="446"/>
      <c r="Y104" s="447" t="s">
        <v>147</v>
      </c>
      <c r="Z104" s="448"/>
      <c r="AA104" s="448"/>
      <c r="AB104" s="448"/>
      <c r="AC104" s="449"/>
      <c r="AD104" s="420" t="s">
        <v>97</v>
      </c>
      <c r="AE104" s="404"/>
      <c r="AF104" s="404"/>
      <c r="AG104" s="44"/>
      <c r="AH104" s="44"/>
      <c r="AI104" s="44"/>
      <c r="AJ104" s="44"/>
    </row>
    <row r="105" spans="1:36" ht="15" customHeight="1">
      <c r="A105" s="81"/>
      <c r="B105" s="429"/>
      <c r="C105" s="94"/>
      <c r="D105" s="95"/>
      <c r="E105" s="95"/>
      <c r="F105" s="95"/>
      <c r="G105" s="67"/>
      <c r="H105" s="426" t="s">
        <v>57</v>
      </c>
      <c r="I105" s="427"/>
      <c r="J105" s="427"/>
      <c r="K105" s="427"/>
      <c r="L105" s="428"/>
      <c r="M105" s="426" t="s">
        <v>58</v>
      </c>
      <c r="N105" s="428"/>
      <c r="O105" s="420" t="s">
        <v>148</v>
      </c>
      <c r="P105" s="409" t="s">
        <v>98</v>
      </c>
      <c r="Q105" s="410"/>
      <c r="R105" s="410"/>
      <c r="S105" s="410"/>
      <c r="T105" s="410"/>
      <c r="U105" s="411"/>
      <c r="V105" s="450" t="s">
        <v>99</v>
      </c>
      <c r="W105" s="451"/>
      <c r="X105" s="454" t="s">
        <v>100</v>
      </c>
      <c r="Y105" s="438" t="s">
        <v>98</v>
      </c>
      <c r="Z105" s="440"/>
      <c r="AA105" s="438" t="s">
        <v>99</v>
      </c>
      <c r="AB105" s="440"/>
      <c r="AC105" s="420" t="s">
        <v>101</v>
      </c>
      <c r="AD105" s="404"/>
      <c r="AE105" s="404"/>
      <c r="AF105" s="404"/>
      <c r="AG105" s="44"/>
      <c r="AH105" s="44"/>
      <c r="AI105" s="44"/>
      <c r="AJ105" s="44"/>
    </row>
    <row r="106" spans="1:36" ht="15" customHeight="1">
      <c r="A106" s="81"/>
      <c r="B106" s="432"/>
      <c r="C106" s="96"/>
      <c r="D106" s="97"/>
      <c r="E106" s="97"/>
      <c r="F106" s="97"/>
      <c r="G106" s="98"/>
      <c r="H106" s="432"/>
      <c r="I106" s="433"/>
      <c r="J106" s="433"/>
      <c r="K106" s="433"/>
      <c r="L106" s="434"/>
      <c r="M106" s="432"/>
      <c r="N106" s="434"/>
      <c r="O106" s="404"/>
      <c r="P106" s="438" t="s">
        <v>102</v>
      </c>
      <c r="Q106" s="440"/>
      <c r="R106" s="438" t="s">
        <v>103</v>
      </c>
      <c r="S106" s="440"/>
      <c r="T106" s="409" t="s">
        <v>104</v>
      </c>
      <c r="U106" s="411"/>
      <c r="V106" s="409" t="s">
        <v>104</v>
      </c>
      <c r="W106" s="411"/>
      <c r="X106" s="455"/>
      <c r="Y106" s="420" t="s">
        <v>0</v>
      </c>
      <c r="Z106" s="420" t="s">
        <v>1</v>
      </c>
      <c r="AA106" s="420" t="s">
        <v>0</v>
      </c>
      <c r="AB106" s="420" t="s">
        <v>1</v>
      </c>
      <c r="AC106" s="404"/>
      <c r="AD106" s="404"/>
      <c r="AE106" s="404"/>
      <c r="AF106" s="404"/>
      <c r="AG106" s="44"/>
      <c r="AH106" s="44"/>
      <c r="AI106" s="44"/>
      <c r="AJ106" s="44"/>
    </row>
    <row r="107" spans="1:36" ht="112.5">
      <c r="A107" s="81"/>
      <c r="B107" s="306"/>
      <c r="C107" s="303" t="s">
        <v>105</v>
      </c>
      <c r="D107" s="303" t="s">
        <v>106</v>
      </c>
      <c r="E107" s="303" t="s">
        <v>107</v>
      </c>
      <c r="F107" s="303" t="s">
        <v>108</v>
      </c>
      <c r="G107" s="99"/>
      <c r="H107" s="82" t="s">
        <v>60</v>
      </c>
      <c r="I107" s="82" t="s">
        <v>61</v>
      </c>
      <c r="J107" s="83" t="s">
        <v>62</v>
      </c>
      <c r="K107" s="83" t="s">
        <v>63</v>
      </c>
      <c r="L107" s="83" t="s">
        <v>149</v>
      </c>
      <c r="M107" s="83" t="s">
        <v>65</v>
      </c>
      <c r="N107" s="84" t="s">
        <v>66</v>
      </c>
      <c r="O107" s="405"/>
      <c r="P107" s="303" t="s">
        <v>0</v>
      </c>
      <c r="Q107" s="303" t="s">
        <v>1</v>
      </c>
      <c r="R107" s="303" t="s">
        <v>0</v>
      </c>
      <c r="S107" s="303" t="s">
        <v>1</v>
      </c>
      <c r="T107" s="303" t="s">
        <v>0</v>
      </c>
      <c r="U107" s="303" t="s">
        <v>1</v>
      </c>
      <c r="V107" s="85" t="s">
        <v>0</v>
      </c>
      <c r="W107" s="85" t="s">
        <v>1</v>
      </c>
      <c r="X107" s="85"/>
      <c r="Y107" s="405"/>
      <c r="Z107" s="405"/>
      <c r="AA107" s="405"/>
      <c r="AB107" s="405"/>
      <c r="AC107" s="405"/>
      <c r="AD107" s="405"/>
      <c r="AE107" s="405"/>
      <c r="AF107" s="405"/>
      <c r="AG107" s="44"/>
      <c r="AH107" s="44"/>
      <c r="AI107" s="44"/>
      <c r="AJ107" s="44"/>
    </row>
    <row r="108" spans="1:36" s="1" customFormat="1">
      <c r="A108" s="81"/>
      <c r="B108" s="150">
        <f>+E92</f>
        <v>0</v>
      </c>
      <c r="C108" s="86">
        <f>+F92</f>
        <v>6824772.1888529919</v>
      </c>
      <c r="D108" s="86">
        <f>+G92</f>
        <v>0</v>
      </c>
      <c r="E108" s="86">
        <f>+H92</f>
        <v>0</v>
      </c>
      <c r="F108" s="86">
        <f>+I92</f>
        <v>0</v>
      </c>
      <c r="G108" s="100"/>
      <c r="H108" s="90">
        <f t="shared" ref="H108:AE108" si="2">+J92</f>
        <v>11175227.811147008</v>
      </c>
      <c r="I108" s="90">
        <f t="shared" si="2"/>
        <v>0</v>
      </c>
      <c r="J108" s="90">
        <f t="shared" si="2"/>
        <v>0</v>
      </c>
      <c r="K108" s="90">
        <f t="shared" si="2"/>
        <v>0</v>
      </c>
      <c r="L108" s="90">
        <f t="shared" si="2"/>
        <v>0</v>
      </c>
      <c r="M108" s="90">
        <f t="shared" si="2"/>
        <v>0</v>
      </c>
      <c r="N108" s="90">
        <f t="shared" si="2"/>
        <v>0</v>
      </c>
      <c r="O108" s="90">
        <f t="shared" si="2"/>
        <v>0</v>
      </c>
      <c r="P108" s="86">
        <f t="shared" si="2"/>
        <v>0</v>
      </c>
      <c r="Q108" s="86">
        <f t="shared" si="2"/>
        <v>0</v>
      </c>
      <c r="R108" s="86">
        <f t="shared" si="2"/>
        <v>0</v>
      </c>
      <c r="S108" s="86">
        <f t="shared" si="2"/>
        <v>758307.26267564483</v>
      </c>
      <c r="T108" s="86">
        <f t="shared" si="2"/>
        <v>0</v>
      </c>
      <c r="U108" s="86">
        <f t="shared" si="2"/>
        <v>0</v>
      </c>
      <c r="V108" s="86">
        <f t="shared" si="2"/>
        <v>0</v>
      </c>
      <c r="W108" s="86">
        <f t="shared" si="2"/>
        <v>0</v>
      </c>
      <c r="X108" s="86">
        <f t="shared" si="2"/>
        <v>0</v>
      </c>
      <c r="Y108" s="86">
        <f t="shared" si="2"/>
        <v>0</v>
      </c>
      <c r="Z108" s="86">
        <f t="shared" si="2"/>
        <v>0</v>
      </c>
      <c r="AA108" s="86">
        <f t="shared" si="2"/>
        <v>0</v>
      </c>
      <c r="AB108" s="86">
        <f t="shared" si="2"/>
        <v>0</v>
      </c>
      <c r="AC108" s="86">
        <f t="shared" si="2"/>
        <v>0</v>
      </c>
      <c r="AD108" s="86">
        <f t="shared" si="2"/>
        <v>0</v>
      </c>
      <c r="AE108" s="86">
        <f t="shared" si="2"/>
        <v>0</v>
      </c>
      <c r="AF108" s="87">
        <f>SUM(C96:C100)</f>
        <v>0</v>
      </c>
      <c r="AG108" s="50"/>
      <c r="AH108" s="50"/>
      <c r="AI108" s="50"/>
      <c r="AJ108" s="50"/>
    </row>
    <row r="109" spans="1:36">
      <c r="A109" s="44"/>
      <c r="B109" s="44"/>
      <c r="C109" s="50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>
      <c r="A110" s="44"/>
      <c r="B110" s="44"/>
      <c r="C110" s="50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>
      <c r="A111" s="44"/>
      <c r="B111" s="44"/>
      <c r="C111" s="50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</sheetData>
  <mergeCells count="63"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  <mergeCell ref="V17:W17"/>
    <mergeCell ref="X17:Y17"/>
    <mergeCell ref="AA17:AA18"/>
    <mergeCell ref="AB17:AB18"/>
    <mergeCell ref="AC17:AC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M152"/>
  <sheetViews>
    <sheetView topLeftCell="A7" zoomScale="53" zoomScaleNormal="53" workbookViewId="0">
      <pane ySplit="9" topLeftCell="A19" activePane="bottomLeft" state="frozen"/>
      <selection activeCell="A7" sqref="A7"/>
      <selection pane="bottomLeft" activeCell="AL28" sqref="AL28"/>
    </sheetView>
  </sheetViews>
  <sheetFormatPr baseColWidth="10" defaultRowHeight="15"/>
  <cols>
    <col min="1" max="1" width="7" customWidth="1"/>
    <col min="2" max="2" width="81.85546875" customWidth="1"/>
    <col min="3" max="3" width="17.7109375" bestFit="1" customWidth="1"/>
    <col min="4" max="5" width="12.140625" customWidth="1"/>
    <col min="6" max="6" width="22.85546875" customWidth="1"/>
    <col min="7" max="7" width="19" bestFit="1" customWidth="1"/>
    <col min="8" max="8" width="21.42578125" customWidth="1"/>
    <col min="9" max="9" width="12.7109375" hidden="1" customWidth="1"/>
    <col min="10" max="10" width="17.85546875" hidden="1" customWidth="1"/>
    <col min="11" max="11" width="12.7109375" hidden="1" customWidth="1"/>
    <col min="12" max="12" width="13.42578125" hidden="1" customWidth="1"/>
    <col min="13" max="13" width="15" customWidth="1"/>
    <col min="14" max="14" width="15.42578125" hidden="1" customWidth="1"/>
    <col min="15" max="15" width="12.7109375" hidden="1" customWidth="1"/>
    <col min="16" max="17" width="11.42578125" hidden="1" customWidth="1"/>
    <col min="18" max="18" width="15.42578125" hidden="1" customWidth="1"/>
    <col min="19" max="19" width="14.5703125" style="89" hidden="1" customWidth="1"/>
    <col min="20" max="20" width="11.42578125" style="89" customWidth="1"/>
    <col min="21" max="21" width="16.28515625" style="89" customWidth="1"/>
    <col min="22" max="22" width="13.140625" style="89" customWidth="1"/>
    <col min="23" max="23" width="14" style="89" bestFit="1" customWidth="1"/>
    <col min="24" max="24" width="12" hidden="1" customWidth="1"/>
    <col min="25" max="25" width="14.42578125" hidden="1" customWidth="1"/>
    <col min="26" max="26" width="13.42578125" hidden="1" customWidth="1"/>
    <col min="27" max="27" width="20.5703125" hidden="1" customWidth="1"/>
    <col min="28" max="28" width="12" hidden="1" customWidth="1"/>
    <col min="29" max="29" width="0" hidden="1" customWidth="1"/>
    <col min="30" max="30" width="14.85546875" hidden="1" customWidth="1"/>
    <col min="31" max="32" width="14.140625" hidden="1" customWidth="1"/>
    <col min="33" max="34" width="15.42578125" hidden="1" customWidth="1"/>
    <col min="35" max="35" width="17.140625" hidden="1" customWidth="1"/>
    <col min="36" max="36" width="17.7109375" style="5" bestFit="1" customWidth="1"/>
    <col min="37" max="37" width="12.7109375" bestFit="1" customWidth="1"/>
    <col min="38" max="38" width="15.42578125" customWidth="1"/>
  </cols>
  <sheetData>
    <row r="2" spans="2:39">
      <c r="B2" s="3" t="s">
        <v>52</v>
      </c>
      <c r="C2" s="3"/>
      <c r="D2" s="3"/>
      <c r="E2" s="3"/>
      <c r="F2" s="3" t="s">
        <v>53</v>
      </c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103"/>
      <c r="T2" s="103"/>
      <c r="U2" s="103"/>
      <c r="V2" s="103"/>
      <c r="W2" s="103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</row>
    <row r="7" spans="2:39" ht="15.75" thickBot="1"/>
    <row r="8" spans="2:39" ht="19.5" thickBot="1"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694" t="s">
        <v>54</v>
      </c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6"/>
      <c r="AH8" s="314"/>
      <c r="AI8" s="274"/>
    </row>
    <row r="9" spans="2:39" ht="19.5" thickBot="1">
      <c r="B9" s="315"/>
      <c r="C9" s="315"/>
      <c r="D9" s="315"/>
      <c r="E9" s="315"/>
      <c r="F9" s="315"/>
      <c r="G9" s="316"/>
      <c r="H9" s="316"/>
      <c r="I9" s="316"/>
      <c r="J9" s="316"/>
      <c r="K9" s="316"/>
      <c r="L9" s="316"/>
      <c r="M9" s="316"/>
      <c r="N9" s="316"/>
      <c r="O9" s="316"/>
      <c r="P9" s="315"/>
      <c r="Q9" s="315"/>
      <c r="R9" s="315"/>
      <c r="S9" s="697" t="s">
        <v>158</v>
      </c>
      <c r="T9" s="698"/>
      <c r="U9" s="698"/>
      <c r="V9" s="698"/>
      <c r="W9" s="698"/>
      <c r="X9" s="698"/>
      <c r="Y9" s="698"/>
      <c r="Z9" s="698"/>
      <c r="AA9" s="698"/>
      <c r="AB9" s="699"/>
      <c r="AC9" s="694" t="s">
        <v>159</v>
      </c>
      <c r="AD9" s="695"/>
      <c r="AE9" s="695"/>
      <c r="AF9" s="695"/>
      <c r="AG9" s="696"/>
      <c r="AH9" s="313"/>
      <c r="AI9" s="548" t="s">
        <v>30</v>
      </c>
    </row>
    <row r="10" spans="2:39" ht="19.5" thickBot="1">
      <c r="B10" s="315"/>
      <c r="C10" s="315"/>
      <c r="D10" s="315"/>
      <c r="E10" s="315"/>
      <c r="F10" s="315"/>
      <c r="G10" s="316"/>
      <c r="H10" s="316"/>
      <c r="I10" s="316"/>
      <c r="J10" s="316"/>
      <c r="K10" s="316"/>
      <c r="L10" s="316"/>
      <c r="M10" s="316"/>
      <c r="N10" s="316"/>
      <c r="O10" s="316"/>
      <c r="P10" s="315"/>
      <c r="Q10" s="315"/>
      <c r="R10" s="315"/>
      <c r="S10" s="317"/>
      <c r="T10" s="318"/>
      <c r="U10" s="319"/>
      <c r="V10" s="320" t="s">
        <v>161</v>
      </c>
      <c r="W10" s="320">
        <v>0.111111</v>
      </c>
      <c r="X10" s="321"/>
      <c r="Y10" s="321"/>
      <c r="Z10" s="317" t="s">
        <v>161</v>
      </c>
      <c r="AA10" s="322">
        <f>+W10</f>
        <v>0.111111</v>
      </c>
      <c r="AB10" s="323"/>
      <c r="AC10" s="324" t="s">
        <v>157</v>
      </c>
      <c r="AD10" s="325" t="e">
        <f>+AD33/AI33</f>
        <v>#REF!</v>
      </c>
      <c r="AE10" s="317" t="s">
        <v>161</v>
      </c>
      <c r="AF10" s="326">
        <v>0</v>
      </c>
      <c r="AG10" s="327"/>
      <c r="AH10" s="312"/>
      <c r="AI10" s="549"/>
    </row>
    <row r="11" spans="2:39" ht="26.25" customHeight="1" thickBot="1">
      <c r="B11" s="700" t="s">
        <v>7</v>
      </c>
      <c r="C11" s="703" t="s">
        <v>55</v>
      </c>
      <c r="D11" s="704"/>
      <c r="E11" s="705"/>
      <c r="F11" s="700" t="s">
        <v>56</v>
      </c>
      <c r="G11" s="700" t="s">
        <v>27</v>
      </c>
      <c r="H11" s="694" t="s">
        <v>29</v>
      </c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328"/>
      <c r="T11" s="712" t="s">
        <v>155</v>
      </c>
      <c r="U11" s="713"/>
      <c r="V11" s="712" t="s">
        <v>155</v>
      </c>
      <c r="W11" s="713"/>
      <c r="X11" s="697" t="s">
        <v>156</v>
      </c>
      <c r="Y11" s="699"/>
      <c r="Z11" s="694" t="s">
        <v>266</v>
      </c>
      <c r="AA11" s="696"/>
      <c r="AB11" s="329" t="s">
        <v>160</v>
      </c>
      <c r="AC11" s="697" t="s">
        <v>155</v>
      </c>
      <c r="AD11" s="699"/>
      <c r="AE11" s="697" t="s">
        <v>155</v>
      </c>
      <c r="AF11" s="699"/>
      <c r="AG11" s="327" t="s">
        <v>160</v>
      </c>
      <c r="AH11" s="275"/>
      <c r="AI11" s="549"/>
    </row>
    <row r="12" spans="2:39" ht="26.25" customHeight="1" thickBot="1">
      <c r="B12" s="701"/>
      <c r="C12" s="706"/>
      <c r="D12" s="707"/>
      <c r="E12" s="708"/>
      <c r="F12" s="701"/>
      <c r="G12" s="701"/>
      <c r="H12" s="330"/>
      <c r="I12" s="331"/>
      <c r="J12" s="331"/>
      <c r="K12" s="331"/>
      <c r="L12" s="331"/>
      <c r="M12" s="331"/>
      <c r="N12" s="331"/>
      <c r="O12" s="331"/>
      <c r="P12" s="331"/>
      <c r="Q12" s="331"/>
      <c r="R12" s="317"/>
      <c r="S12" s="328"/>
      <c r="T12" s="712" t="s">
        <v>154</v>
      </c>
      <c r="U12" s="713"/>
      <c r="V12" s="712" t="s">
        <v>267</v>
      </c>
      <c r="W12" s="713"/>
      <c r="X12" s="714" t="s">
        <v>268</v>
      </c>
      <c r="Y12" s="715"/>
      <c r="Z12" s="332" t="s">
        <v>269</v>
      </c>
      <c r="AA12" s="333"/>
      <c r="AB12" s="334" t="s">
        <v>45</v>
      </c>
      <c r="AC12" s="714" t="s">
        <v>268</v>
      </c>
      <c r="AD12" s="715"/>
      <c r="AE12" s="714" t="s">
        <v>270</v>
      </c>
      <c r="AF12" s="715"/>
      <c r="AG12" s="335" t="s">
        <v>45</v>
      </c>
      <c r="AH12" s="275"/>
      <c r="AI12" s="549"/>
    </row>
    <row r="13" spans="2:39" ht="27.75" customHeight="1" thickBot="1">
      <c r="B13" s="701"/>
      <c r="C13" s="706"/>
      <c r="D13" s="707"/>
      <c r="E13" s="708"/>
      <c r="F13" s="701"/>
      <c r="G13" s="701"/>
      <c r="H13" s="716" t="s">
        <v>57</v>
      </c>
      <c r="I13" s="717"/>
      <c r="J13" s="717"/>
      <c r="K13" s="717"/>
      <c r="L13" s="717"/>
      <c r="M13" s="717"/>
      <c r="N13" s="717"/>
      <c r="O13" s="718"/>
      <c r="P13" s="719" t="s">
        <v>58</v>
      </c>
      <c r="Q13" s="720"/>
      <c r="R13" s="721" t="s">
        <v>59</v>
      </c>
      <c r="S13" s="336"/>
      <c r="T13" s="337"/>
      <c r="U13" s="338"/>
      <c r="V13" s="337"/>
      <c r="W13" s="339"/>
      <c r="X13" s="337"/>
      <c r="Y13" s="339"/>
      <c r="Z13" s="337"/>
      <c r="AA13" s="339"/>
      <c r="AB13" s="340">
        <v>0.08</v>
      </c>
      <c r="AC13" s="341"/>
      <c r="AD13" s="338"/>
      <c r="AE13" s="342"/>
      <c r="AF13" s="343"/>
      <c r="AG13" s="344">
        <v>0.08</v>
      </c>
      <c r="AH13" s="311"/>
      <c r="AI13" s="549"/>
    </row>
    <row r="14" spans="2:39" ht="27.75" customHeight="1" thickBot="1">
      <c r="B14" s="701"/>
      <c r="C14" s="706"/>
      <c r="D14" s="707"/>
      <c r="E14" s="708"/>
      <c r="F14" s="701"/>
      <c r="G14" s="701"/>
      <c r="H14" s="345" t="s">
        <v>271</v>
      </c>
      <c r="I14" s="716" t="s">
        <v>272</v>
      </c>
      <c r="J14" s="717"/>
      <c r="K14" s="718"/>
      <c r="L14" s="716" t="s">
        <v>273</v>
      </c>
      <c r="M14" s="717"/>
      <c r="N14" s="717"/>
      <c r="O14" s="718"/>
      <c r="P14" s="346"/>
      <c r="Q14" s="347"/>
      <c r="R14" s="721"/>
      <c r="S14" s="336"/>
      <c r="T14" s="346"/>
      <c r="U14" s="348"/>
      <c r="V14" s="346"/>
      <c r="W14" s="348"/>
      <c r="X14" s="346"/>
      <c r="Y14" s="348"/>
      <c r="Z14" s="346"/>
      <c r="AA14" s="348"/>
      <c r="AB14" s="340"/>
      <c r="AC14" s="346"/>
      <c r="AD14" s="349"/>
      <c r="AE14" s="350"/>
      <c r="AF14" s="349"/>
      <c r="AG14" s="351"/>
      <c r="AH14" s="311"/>
      <c r="AI14" s="549"/>
    </row>
    <row r="15" spans="2:39" s="6" customFormat="1" ht="319.5" thickBot="1">
      <c r="B15" s="702"/>
      <c r="C15" s="709"/>
      <c r="D15" s="710"/>
      <c r="E15" s="711"/>
      <c r="F15" s="702"/>
      <c r="G15" s="702"/>
      <c r="H15" s="352" t="s">
        <v>151</v>
      </c>
      <c r="I15" s="352" t="s">
        <v>274</v>
      </c>
      <c r="J15" s="345" t="s">
        <v>275</v>
      </c>
      <c r="K15" s="352" t="s">
        <v>276</v>
      </c>
      <c r="L15" s="353" t="s">
        <v>152</v>
      </c>
      <c r="M15" s="352" t="s">
        <v>277</v>
      </c>
      <c r="N15" s="352" t="s">
        <v>153</v>
      </c>
      <c r="O15" s="352" t="s">
        <v>278</v>
      </c>
      <c r="P15" s="354" t="s">
        <v>65</v>
      </c>
      <c r="Q15" s="355" t="s">
        <v>66</v>
      </c>
      <c r="R15" s="722"/>
      <c r="S15" s="356" t="s">
        <v>279</v>
      </c>
      <c r="T15" s="357" t="s">
        <v>67</v>
      </c>
      <c r="U15" s="357" t="s">
        <v>68</v>
      </c>
      <c r="V15" s="357" t="s">
        <v>67</v>
      </c>
      <c r="W15" s="357" t="s">
        <v>68</v>
      </c>
      <c r="X15" s="357" t="s">
        <v>67</v>
      </c>
      <c r="Y15" s="357" t="s">
        <v>68</v>
      </c>
      <c r="Z15" s="357" t="s">
        <v>67</v>
      </c>
      <c r="AA15" s="357" t="s">
        <v>68</v>
      </c>
      <c r="AB15" s="358" t="s">
        <v>69</v>
      </c>
      <c r="AC15" s="346" t="s">
        <v>70</v>
      </c>
      <c r="AD15" s="357" t="s">
        <v>68</v>
      </c>
      <c r="AE15" s="346" t="s">
        <v>70</v>
      </c>
      <c r="AF15" s="357" t="s">
        <v>68</v>
      </c>
      <c r="AG15" s="348" t="s">
        <v>70</v>
      </c>
      <c r="AH15" s="276" t="s">
        <v>280</v>
      </c>
      <c r="AI15" s="550"/>
      <c r="AJ15" s="5"/>
    </row>
    <row r="16" spans="2:39" ht="18.75">
      <c r="B16" s="359" t="s">
        <v>281</v>
      </c>
      <c r="C16" s="360"/>
      <c r="D16" s="360"/>
      <c r="E16" s="360"/>
      <c r="F16" s="361"/>
      <c r="G16" s="361"/>
      <c r="H16" s="361"/>
      <c r="I16" s="361"/>
      <c r="J16" s="361"/>
      <c r="K16" s="361"/>
      <c r="L16" s="361"/>
      <c r="M16" s="362"/>
      <c r="N16" s="361"/>
      <c r="O16" s="362"/>
      <c r="P16" s="361"/>
      <c r="Q16" s="362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1"/>
      <c r="AC16" s="361"/>
      <c r="AD16" s="361"/>
      <c r="AE16" s="361"/>
      <c r="AF16" s="361"/>
      <c r="AG16" s="361"/>
      <c r="AH16" s="277"/>
      <c r="AI16" s="278"/>
      <c r="AJ16" s="7"/>
      <c r="AM16" s="4"/>
    </row>
    <row r="17" spans="2:39" ht="18.75">
      <c r="B17" s="364" t="s">
        <v>282</v>
      </c>
      <c r="C17" s="365"/>
      <c r="D17" s="365"/>
      <c r="E17" s="365"/>
      <c r="F17" s="366">
        <f>SUM(G17:R17)</f>
        <v>0</v>
      </c>
      <c r="G17" s="307"/>
      <c r="H17" s="307"/>
      <c r="I17" s="307"/>
      <c r="J17" s="307"/>
      <c r="K17" s="307"/>
      <c r="L17" s="307"/>
      <c r="M17" s="367"/>
      <c r="N17" s="307"/>
      <c r="O17" s="367"/>
      <c r="P17" s="307"/>
      <c r="Q17" s="367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07"/>
      <c r="AC17" s="307"/>
      <c r="AD17" s="307"/>
      <c r="AE17" s="307"/>
      <c r="AF17" s="307"/>
      <c r="AG17" s="307"/>
      <c r="AH17" s="121"/>
      <c r="AI17" s="279"/>
      <c r="AJ17" s="7"/>
      <c r="AM17" s="4"/>
    </row>
    <row r="18" spans="2:39" ht="19.5" thickBot="1">
      <c r="B18" s="364" t="s">
        <v>283</v>
      </c>
      <c r="C18" s="365"/>
      <c r="D18" s="365"/>
      <c r="E18" s="365"/>
      <c r="F18" s="366">
        <f>+G18+H18:H19</f>
        <v>17165832</v>
      </c>
      <c r="G18" s="307">
        <v>3797741</v>
      </c>
      <c r="H18" s="307">
        <v>13368091</v>
      </c>
      <c r="I18" s="307"/>
      <c r="J18" s="307"/>
      <c r="K18" s="307"/>
      <c r="L18" s="307"/>
      <c r="M18" s="367"/>
      <c r="N18" s="307"/>
      <c r="O18" s="367"/>
      <c r="P18" s="307"/>
      <c r="Q18" s="367"/>
      <c r="R18" s="367" t="e">
        <f>+#REF!</f>
        <v>#REF!</v>
      </c>
      <c r="S18" s="367"/>
      <c r="T18" s="367"/>
      <c r="U18" s="367"/>
      <c r="V18" s="367"/>
      <c r="W18" s="367"/>
      <c r="X18" s="367"/>
      <c r="Y18" s="367"/>
      <c r="Z18" s="367"/>
      <c r="AA18" s="367"/>
      <c r="AB18" s="307"/>
      <c r="AC18" s="307"/>
      <c r="AD18" s="307" t="e">
        <f>+#REF!</f>
        <v>#REF!</v>
      </c>
      <c r="AE18" s="307"/>
      <c r="AF18" s="307"/>
      <c r="AG18" s="307"/>
      <c r="AH18" s="121"/>
      <c r="AI18" s="279" t="e">
        <f>+#REF!</f>
        <v>#REF!</v>
      </c>
      <c r="AJ18" s="7"/>
      <c r="AM18" s="4"/>
    </row>
    <row r="19" spans="2:39" s="6" customFormat="1" ht="19.5" thickBot="1">
      <c r="B19" s="369" t="s">
        <v>284</v>
      </c>
      <c r="C19" s="370"/>
      <c r="D19" s="370"/>
      <c r="E19" s="370"/>
      <c r="F19" s="371">
        <f t="shared" ref="F19:S19" si="0">SUM(F16:F18)</f>
        <v>17165832</v>
      </c>
      <c r="G19" s="371">
        <f t="shared" si="0"/>
        <v>3797741</v>
      </c>
      <c r="H19" s="371">
        <f t="shared" si="0"/>
        <v>13368091</v>
      </c>
      <c r="I19" s="371">
        <f t="shared" si="0"/>
        <v>0</v>
      </c>
      <c r="J19" s="371">
        <f t="shared" si="0"/>
        <v>0</v>
      </c>
      <c r="K19" s="371">
        <f t="shared" si="0"/>
        <v>0</v>
      </c>
      <c r="L19" s="371">
        <f t="shared" si="0"/>
        <v>0</v>
      </c>
      <c r="M19" s="371">
        <f t="shared" si="0"/>
        <v>0</v>
      </c>
      <c r="N19" s="371">
        <f t="shared" si="0"/>
        <v>0</v>
      </c>
      <c r="O19" s="371">
        <f t="shared" si="0"/>
        <v>0</v>
      </c>
      <c r="P19" s="371">
        <f t="shared" si="0"/>
        <v>0</v>
      </c>
      <c r="Q19" s="371">
        <f t="shared" si="0"/>
        <v>0</v>
      </c>
      <c r="R19" s="371" t="e">
        <f t="shared" si="0"/>
        <v>#REF!</v>
      </c>
      <c r="S19" s="371">
        <f t="shared" si="0"/>
        <v>0</v>
      </c>
      <c r="T19" s="371">
        <f>+V19</f>
        <v>0</v>
      </c>
      <c r="U19" s="371">
        <f t="shared" ref="U19:AI19" si="1">SUM(U16:U18)</f>
        <v>0</v>
      </c>
      <c r="V19" s="371">
        <f t="shared" si="1"/>
        <v>0</v>
      </c>
      <c r="W19" s="371">
        <f t="shared" si="1"/>
        <v>0</v>
      </c>
      <c r="X19" s="371">
        <f t="shared" si="1"/>
        <v>0</v>
      </c>
      <c r="Y19" s="371">
        <f t="shared" si="1"/>
        <v>0</v>
      </c>
      <c r="Z19" s="371">
        <f t="shared" si="1"/>
        <v>0</v>
      </c>
      <c r="AA19" s="371">
        <f t="shared" si="1"/>
        <v>0</v>
      </c>
      <c r="AB19" s="371">
        <f t="shared" si="1"/>
        <v>0</v>
      </c>
      <c r="AC19" s="371">
        <f t="shared" si="1"/>
        <v>0</v>
      </c>
      <c r="AD19" s="371" t="e">
        <f t="shared" si="1"/>
        <v>#REF!</v>
      </c>
      <c r="AE19" s="371">
        <f t="shared" si="1"/>
        <v>0</v>
      </c>
      <c r="AF19" s="371">
        <f t="shared" si="1"/>
        <v>0</v>
      </c>
      <c r="AG19" s="371">
        <f t="shared" si="1"/>
        <v>0</v>
      </c>
      <c r="AH19" s="123">
        <f t="shared" si="1"/>
        <v>0</v>
      </c>
      <c r="AI19" s="124" t="e">
        <f t="shared" si="1"/>
        <v>#REF!</v>
      </c>
      <c r="AJ19" s="280"/>
      <c r="AK19" s="8"/>
      <c r="AL19" s="8"/>
    </row>
    <row r="20" spans="2:39" s="6" customFormat="1" ht="18.75">
      <c r="B20" s="372" t="s">
        <v>285</v>
      </c>
      <c r="C20" s="373"/>
      <c r="D20" s="373"/>
      <c r="E20" s="373"/>
      <c r="F20" s="366">
        <f t="shared" ref="F20:F23" si="2">SUM(G20:R20)</f>
        <v>0</v>
      </c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125"/>
      <c r="AI20" s="125"/>
      <c r="AJ20" s="280"/>
      <c r="AK20" s="8"/>
      <c r="AL20" s="8"/>
    </row>
    <row r="21" spans="2:39" s="6" customFormat="1" ht="18.75">
      <c r="B21" s="365" t="s">
        <v>364</v>
      </c>
      <c r="C21" s="375"/>
      <c r="D21" s="375"/>
      <c r="E21" s="375"/>
      <c r="F21" s="366">
        <f t="shared" si="2"/>
        <v>0</v>
      </c>
      <c r="G21" s="307"/>
      <c r="H21" s="376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127"/>
      <c r="AI21" s="127"/>
      <c r="AJ21" s="282"/>
      <c r="AK21" s="8"/>
      <c r="AL21" s="8"/>
    </row>
    <row r="22" spans="2:39" s="6" customFormat="1" ht="18.75">
      <c r="B22" s="365" t="s">
        <v>286</v>
      </c>
      <c r="C22" s="375"/>
      <c r="D22" s="375"/>
      <c r="E22" s="375"/>
      <c r="F22" s="366">
        <f t="shared" si="2"/>
        <v>0</v>
      </c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283"/>
      <c r="AI22" s="283"/>
      <c r="AJ22" s="280"/>
      <c r="AK22" s="8"/>
      <c r="AL22" s="8"/>
    </row>
    <row r="23" spans="2:39" s="6" customFormat="1" ht="19.5" thickBot="1">
      <c r="B23" s="365" t="s">
        <v>287</v>
      </c>
      <c r="C23" s="375"/>
      <c r="D23" s="375"/>
      <c r="E23" s="375"/>
      <c r="F23" s="366">
        <f t="shared" si="2"/>
        <v>0</v>
      </c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283"/>
      <c r="AI23" s="283"/>
      <c r="AJ23" s="280"/>
      <c r="AK23" s="8"/>
      <c r="AL23" s="8"/>
    </row>
    <row r="24" spans="2:39" s="6" customFormat="1" ht="19.5" thickBot="1">
      <c r="B24" s="369" t="s">
        <v>288</v>
      </c>
      <c r="C24" s="370"/>
      <c r="D24" s="370"/>
      <c r="E24" s="370"/>
      <c r="F24" s="371">
        <f>SUM(F19:F23)</f>
        <v>17165832</v>
      </c>
      <c r="G24" s="371">
        <f t="shared" ref="G24:AI24" si="3">SUM(G19:G23)</f>
        <v>3797741</v>
      </c>
      <c r="H24" s="371">
        <f>SUM(H19:H23)</f>
        <v>13368091</v>
      </c>
      <c r="I24" s="371">
        <f t="shared" si="3"/>
        <v>0</v>
      </c>
      <c r="J24" s="371">
        <f t="shared" si="3"/>
        <v>0</v>
      </c>
      <c r="K24" s="371">
        <f t="shared" si="3"/>
        <v>0</v>
      </c>
      <c r="L24" s="371">
        <f t="shared" si="3"/>
        <v>0</v>
      </c>
      <c r="M24" s="371">
        <f t="shared" si="3"/>
        <v>0</v>
      </c>
      <c r="N24" s="371">
        <f t="shared" si="3"/>
        <v>0</v>
      </c>
      <c r="O24" s="371">
        <f t="shared" si="3"/>
        <v>0</v>
      </c>
      <c r="P24" s="371">
        <f t="shared" si="3"/>
        <v>0</v>
      </c>
      <c r="Q24" s="371">
        <f t="shared" si="3"/>
        <v>0</v>
      </c>
      <c r="R24" s="371" t="e">
        <f t="shared" si="3"/>
        <v>#REF!</v>
      </c>
      <c r="S24" s="371">
        <f t="shared" si="3"/>
        <v>0</v>
      </c>
      <c r="T24" s="371">
        <f t="shared" si="3"/>
        <v>0</v>
      </c>
      <c r="U24" s="371">
        <f t="shared" si="3"/>
        <v>0</v>
      </c>
      <c r="V24" s="371">
        <f t="shared" si="3"/>
        <v>0</v>
      </c>
      <c r="W24" s="371">
        <f t="shared" si="3"/>
        <v>0</v>
      </c>
      <c r="X24" s="371">
        <f t="shared" si="3"/>
        <v>0</v>
      </c>
      <c r="Y24" s="371">
        <f t="shared" si="3"/>
        <v>0</v>
      </c>
      <c r="Z24" s="371">
        <f t="shared" si="3"/>
        <v>0</v>
      </c>
      <c r="AA24" s="371">
        <f t="shared" si="3"/>
        <v>0</v>
      </c>
      <c r="AB24" s="371">
        <f t="shared" si="3"/>
        <v>0</v>
      </c>
      <c r="AC24" s="371">
        <f t="shared" si="3"/>
        <v>0</v>
      </c>
      <c r="AD24" s="371" t="e">
        <f t="shared" si="3"/>
        <v>#REF!</v>
      </c>
      <c r="AE24" s="371">
        <f t="shared" si="3"/>
        <v>0</v>
      </c>
      <c r="AF24" s="371">
        <f t="shared" si="3"/>
        <v>0</v>
      </c>
      <c r="AG24" s="371">
        <f t="shared" si="3"/>
        <v>0</v>
      </c>
      <c r="AH24" s="123">
        <f t="shared" si="3"/>
        <v>0</v>
      </c>
      <c r="AI24" s="123" t="e">
        <f t="shared" si="3"/>
        <v>#REF!</v>
      </c>
      <c r="AJ24" s="280"/>
      <c r="AK24" s="8"/>
      <c r="AL24" s="8"/>
    </row>
    <row r="25" spans="2:39" s="6" customFormat="1" ht="18.75">
      <c r="B25" s="365" t="s">
        <v>162</v>
      </c>
      <c r="C25" s="375"/>
      <c r="D25" s="375"/>
      <c r="E25" s="375"/>
      <c r="F25" s="377">
        <f>SUM(G25:R25)</f>
        <v>-3797741</v>
      </c>
      <c r="G25" s="307">
        <f>-G19</f>
        <v>-3797741</v>
      </c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127"/>
      <c r="AI25" s="127"/>
      <c r="AJ25" s="284"/>
      <c r="AK25" s="8"/>
      <c r="AL25" s="8"/>
    </row>
    <row r="26" spans="2:39" s="6" customFormat="1" ht="18.75">
      <c r="B26" s="378" t="s">
        <v>167</v>
      </c>
      <c r="C26" s="379"/>
      <c r="D26" s="365"/>
      <c r="E26" s="375"/>
      <c r="F26" s="374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127"/>
      <c r="AI26" s="127"/>
      <c r="AJ26" s="280"/>
      <c r="AK26" s="8"/>
      <c r="AL26" s="8"/>
    </row>
    <row r="27" spans="2:39" s="6" customFormat="1" ht="18.75">
      <c r="B27" s="378" t="s">
        <v>289</v>
      </c>
      <c r="C27" s="379">
        <f>+'[5]R18 at2022 corregido'!U13</f>
        <v>5361890</v>
      </c>
      <c r="D27" s="365"/>
      <c r="E27" s="375"/>
      <c r="F27" s="374">
        <f t="shared" ref="F27" si="4">SUM(G27:R27)</f>
        <v>5361890</v>
      </c>
      <c r="G27" s="307">
        <f>+C27</f>
        <v>5361890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127"/>
      <c r="AI27" s="127"/>
      <c r="AJ27" s="280"/>
      <c r="AK27" s="8"/>
      <c r="AL27" s="8"/>
    </row>
    <row r="28" spans="2:39" s="6" customFormat="1" ht="18.75">
      <c r="B28" s="365" t="s">
        <v>166</v>
      </c>
      <c r="C28" s="379"/>
      <c r="D28" s="365"/>
      <c r="E28" s="375"/>
      <c r="F28" s="374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281"/>
      <c r="AI28" s="281"/>
      <c r="AJ28" s="10"/>
      <c r="AK28" s="8"/>
      <c r="AL28" s="8"/>
    </row>
    <row r="29" spans="2:39" ht="18.75">
      <c r="B29" s="365" t="s">
        <v>164</v>
      </c>
      <c r="C29" s="379">
        <f>+'[5]R17 at2022 corregida'!V42</f>
        <v>3549517.5</v>
      </c>
      <c r="D29" s="380">
        <v>0.1</v>
      </c>
      <c r="E29" s="380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>
        <f>+C29*D29</f>
        <v>354951.75</v>
      </c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281"/>
      <c r="AI29" s="281"/>
      <c r="AK29" s="4"/>
      <c r="AL29" s="4" t="e">
        <f>+'R19 at2023 correcto'!L17:P17</f>
        <v>#VALUE!</v>
      </c>
    </row>
    <row r="30" spans="2:39" ht="18.75">
      <c r="B30" s="381" t="s">
        <v>165</v>
      </c>
      <c r="C30" s="382"/>
      <c r="D30" s="383"/>
      <c r="E30" s="383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286"/>
      <c r="AI30" s="286"/>
      <c r="AK30" s="4"/>
      <c r="AL30" s="4"/>
    </row>
    <row r="31" spans="2:39" ht="18.75">
      <c r="B31" s="381" t="s">
        <v>165</v>
      </c>
      <c r="C31" s="382"/>
      <c r="D31" s="383"/>
      <c r="E31" s="383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285"/>
      <c r="AI31" s="285"/>
      <c r="AK31" s="4"/>
      <c r="AL31" s="4"/>
    </row>
    <row r="32" spans="2:39" ht="19.5" thickBot="1">
      <c r="B32" s="381" t="s">
        <v>165</v>
      </c>
      <c r="C32" s="382"/>
      <c r="D32" s="383"/>
      <c r="E32" s="383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285"/>
      <c r="AI32" s="285"/>
      <c r="AK32" s="4"/>
      <c r="AL32" s="4"/>
    </row>
    <row r="33" spans="2:38" s="6" customFormat="1" ht="19.5" thickBot="1">
      <c r="B33" s="369" t="s">
        <v>169</v>
      </c>
      <c r="C33" s="370"/>
      <c r="D33" s="370"/>
      <c r="E33" s="370"/>
      <c r="F33" s="371">
        <f t="shared" ref="F33:AI33" si="5">SUM(F24:F32)</f>
        <v>18729981</v>
      </c>
      <c r="G33" s="371">
        <f t="shared" si="5"/>
        <v>5361890</v>
      </c>
      <c r="H33" s="371">
        <f t="shared" si="5"/>
        <v>13368091</v>
      </c>
      <c r="I33" s="371">
        <f t="shared" si="5"/>
        <v>0</v>
      </c>
      <c r="J33" s="371">
        <f t="shared" si="5"/>
        <v>0</v>
      </c>
      <c r="K33" s="371">
        <f t="shared" si="5"/>
        <v>0</v>
      </c>
      <c r="L33" s="371">
        <f t="shared" si="5"/>
        <v>0</v>
      </c>
      <c r="M33" s="371">
        <f t="shared" si="5"/>
        <v>0</v>
      </c>
      <c r="N33" s="371">
        <f t="shared" si="5"/>
        <v>0</v>
      </c>
      <c r="O33" s="371">
        <f t="shared" si="5"/>
        <v>0</v>
      </c>
      <c r="P33" s="371">
        <f t="shared" si="5"/>
        <v>0</v>
      </c>
      <c r="Q33" s="371">
        <f t="shared" si="5"/>
        <v>0</v>
      </c>
      <c r="R33" s="371" t="e">
        <f t="shared" si="5"/>
        <v>#REF!</v>
      </c>
      <c r="S33" s="371">
        <f t="shared" si="5"/>
        <v>0</v>
      </c>
      <c r="T33" s="371">
        <f t="shared" si="5"/>
        <v>0</v>
      </c>
      <c r="U33" s="371">
        <f t="shared" si="5"/>
        <v>0</v>
      </c>
      <c r="V33" s="371">
        <f t="shared" si="5"/>
        <v>0</v>
      </c>
      <c r="W33" s="371">
        <f t="shared" si="5"/>
        <v>354951.75</v>
      </c>
      <c r="X33" s="371">
        <f t="shared" si="5"/>
        <v>0</v>
      </c>
      <c r="Y33" s="371">
        <f t="shared" si="5"/>
        <v>0</v>
      </c>
      <c r="Z33" s="371">
        <f t="shared" si="5"/>
        <v>0</v>
      </c>
      <c r="AA33" s="371">
        <f t="shared" si="5"/>
        <v>0</v>
      </c>
      <c r="AB33" s="371">
        <f t="shared" si="5"/>
        <v>0</v>
      </c>
      <c r="AC33" s="371">
        <f t="shared" si="5"/>
        <v>0</v>
      </c>
      <c r="AD33" s="371" t="e">
        <f t="shared" si="5"/>
        <v>#REF!</v>
      </c>
      <c r="AE33" s="371">
        <f t="shared" si="5"/>
        <v>0</v>
      </c>
      <c r="AF33" s="371">
        <f t="shared" si="5"/>
        <v>0</v>
      </c>
      <c r="AG33" s="371">
        <f t="shared" si="5"/>
        <v>0</v>
      </c>
      <c r="AH33" s="123">
        <f t="shared" si="5"/>
        <v>0</v>
      </c>
      <c r="AI33" s="123" t="e">
        <f t="shared" si="5"/>
        <v>#REF!</v>
      </c>
      <c r="AJ33" s="9"/>
      <c r="AK33" s="4"/>
      <c r="AL33" s="4"/>
    </row>
    <row r="34" spans="2:38" ht="18.75">
      <c r="B34" s="375" t="s">
        <v>170</v>
      </c>
      <c r="C34" s="375"/>
      <c r="D34" s="365"/>
      <c r="E34" s="365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14"/>
      <c r="AI34" s="14"/>
      <c r="AK34" s="4"/>
      <c r="AL34" s="4"/>
    </row>
    <row r="35" spans="2:38" s="6" customFormat="1" ht="18.75" hidden="1">
      <c r="B35" s="365" t="s">
        <v>290</v>
      </c>
      <c r="C35" s="379">
        <f>+'[5]retiros at2022 '!B9</f>
        <v>0</v>
      </c>
      <c r="D35" s="375"/>
      <c r="E35" s="375"/>
      <c r="F35" s="374">
        <f t="shared" ref="F35:F98" si="6">SUM(G35:R35)</f>
        <v>0</v>
      </c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127"/>
      <c r="AI35" s="127"/>
      <c r="AJ35" s="7"/>
      <c r="AK35" s="4"/>
      <c r="AL35" s="4"/>
    </row>
    <row r="36" spans="2:38" ht="18.75" hidden="1">
      <c r="B36" s="365" t="s">
        <v>304</v>
      </c>
      <c r="C36" s="379">
        <f>+'[5]retiros at2022 '!C9</f>
        <v>0</v>
      </c>
      <c r="D36" s="380"/>
      <c r="E36" s="380"/>
      <c r="F36" s="374">
        <f t="shared" si="6"/>
        <v>0</v>
      </c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127"/>
      <c r="AI36" s="127"/>
      <c r="AK36" s="4"/>
      <c r="AL36" s="4"/>
    </row>
    <row r="37" spans="2:38" ht="18.75" hidden="1">
      <c r="B37" s="365" t="s">
        <v>305</v>
      </c>
      <c r="C37" s="379">
        <f>+'[5]retiros at2022 '!D9</f>
        <v>0</v>
      </c>
      <c r="D37" s="380"/>
      <c r="E37" s="380"/>
      <c r="F37" s="374">
        <f t="shared" si="6"/>
        <v>0</v>
      </c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127"/>
      <c r="AI37" s="127"/>
      <c r="AK37" s="4"/>
      <c r="AL37" s="4"/>
    </row>
    <row r="38" spans="2:38" ht="18.75" hidden="1">
      <c r="B38" s="365" t="s">
        <v>306</v>
      </c>
      <c r="C38" s="379">
        <f>+'[5]retiros at2022 '!E9</f>
        <v>0</v>
      </c>
      <c r="D38" s="380"/>
      <c r="E38" s="380"/>
      <c r="F38" s="374">
        <f t="shared" si="6"/>
        <v>0</v>
      </c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127"/>
      <c r="AI38" s="127"/>
      <c r="AK38" s="4"/>
      <c r="AL38" s="4"/>
    </row>
    <row r="39" spans="2:38" ht="18.75" hidden="1">
      <c r="B39" s="365" t="s">
        <v>307</v>
      </c>
      <c r="C39" s="379">
        <f>+'[5]retiros at2022 '!F9</f>
        <v>0</v>
      </c>
      <c r="D39" s="380"/>
      <c r="E39" s="380"/>
      <c r="F39" s="374">
        <f t="shared" si="6"/>
        <v>0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127"/>
      <c r="AI39" s="127"/>
      <c r="AK39" s="4"/>
      <c r="AL39" s="4"/>
    </row>
    <row r="40" spans="2:38" ht="18.75" hidden="1">
      <c r="B40" s="365" t="s">
        <v>308</v>
      </c>
      <c r="C40" s="379">
        <f>+'[5]retiros at2022 '!G9</f>
        <v>0</v>
      </c>
      <c r="D40" s="380"/>
      <c r="E40" s="380"/>
      <c r="F40" s="374">
        <f t="shared" si="6"/>
        <v>0</v>
      </c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127"/>
      <c r="AI40" s="127"/>
      <c r="AK40" s="4"/>
      <c r="AL40" s="4"/>
    </row>
    <row r="41" spans="2:38" ht="18.75" hidden="1">
      <c r="B41" s="365" t="s">
        <v>291</v>
      </c>
      <c r="C41" s="379">
        <f>+'[5]retiros at2022 '!B10</f>
        <v>0</v>
      </c>
      <c r="D41" s="380"/>
      <c r="E41" s="380"/>
      <c r="F41" s="374">
        <f t="shared" si="6"/>
        <v>0</v>
      </c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127"/>
      <c r="AI41" s="127"/>
      <c r="AK41" s="4"/>
      <c r="AL41" s="4"/>
    </row>
    <row r="42" spans="2:38" ht="18.75" hidden="1">
      <c r="B42" s="365" t="s">
        <v>309</v>
      </c>
      <c r="C42" s="379">
        <f>+'[5]retiros at2022 '!C10</f>
        <v>0</v>
      </c>
      <c r="D42" s="380"/>
      <c r="E42" s="380"/>
      <c r="F42" s="374">
        <f t="shared" si="6"/>
        <v>0</v>
      </c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127"/>
      <c r="AI42" s="127"/>
      <c r="AK42" s="4"/>
      <c r="AL42" s="4"/>
    </row>
    <row r="43" spans="2:38" ht="18.75" hidden="1">
      <c r="B43" s="365" t="s">
        <v>310</v>
      </c>
      <c r="C43" s="379">
        <f>+'[5]retiros at2022 '!D10</f>
        <v>0</v>
      </c>
      <c r="D43" s="380"/>
      <c r="E43" s="380"/>
      <c r="F43" s="374">
        <f t="shared" si="6"/>
        <v>0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127"/>
      <c r="AI43" s="127"/>
      <c r="AK43" s="4"/>
      <c r="AL43" s="4"/>
    </row>
    <row r="44" spans="2:38" ht="18.75" hidden="1">
      <c r="B44" s="365" t="s">
        <v>311</v>
      </c>
      <c r="C44" s="379">
        <f>+'[5]retiros at2022 '!E10</f>
        <v>0</v>
      </c>
      <c r="D44" s="380"/>
      <c r="E44" s="380"/>
      <c r="F44" s="374">
        <f t="shared" si="6"/>
        <v>0</v>
      </c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127"/>
      <c r="AI44" s="127"/>
      <c r="AK44" s="4"/>
      <c r="AL44" s="4"/>
    </row>
    <row r="45" spans="2:38" ht="18.75" hidden="1">
      <c r="B45" s="365" t="s">
        <v>312</v>
      </c>
      <c r="C45" s="379">
        <f>+'[5]retiros at2022 '!F10</f>
        <v>0</v>
      </c>
      <c r="D45" s="380"/>
      <c r="E45" s="380"/>
      <c r="F45" s="374">
        <f t="shared" si="6"/>
        <v>0</v>
      </c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127"/>
      <c r="AI45" s="127"/>
      <c r="AK45" s="4"/>
      <c r="AL45" s="4"/>
    </row>
    <row r="46" spans="2:38" ht="18.75" hidden="1">
      <c r="B46" s="365" t="s">
        <v>313</v>
      </c>
      <c r="C46" s="379">
        <f>+'[5]retiros at2022 '!G10</f>
        <v>0</v>
      </c>
      <c r="D46" s="380"/>
      <c r="E46" s="380"/>
      <c r="F46" s="374">
        <f t="shared" si="6"/>
        <v>0</v>
      </c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127"/>
      <c r="AI46" s="127"/>
      <c r="AK46" s="4"/>
      <c r="AL46" s="4"/>
    </row>
    <row r="47" spans="2:38" ht="18.75" hidden="1">
      <c r="B47" s="365" t="s">
        <v>292</v>
      </c>
      <c r="C47" s="379">
        <f>+'[5]retiros at2022 '!B11</f>
        <v>0</v>
      </c>
      <c r="D47" s="380"/>
      <c r="E47" s="380"/>
      <c r="F47" s="374">
        <f t="shared" si="6"/>
        <v>0</v>
      </c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127"/>
      <c r="AI47" s="127"/>
      <c r="AK47" s="4"/>
      <c r="AL47" s="4"/>
    </row>
    <row r="48" spans="2:38" ht="18.75" hidden="1">
      <c r="B48" s="365" t="s">
        <v>314</v>
      </c>
      <c r="C48" s="379">
        <f>+'[5]retiros at2022 '!C11</f>
        <v>0</v>
      </c>
      <c r="D48" s="380"/>
      <c r="E48" s="380"/>
      <c r="F48" s="374">
        <f t="shared" si="6"/>
        <v>0</v>
      </c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127"/>
      <c r="AI48" s="127"/>
      <c r="AK48" s="4"/>
      <c r="AL48" s="4"/>
    </row>
    <row r="49" spans="2:38" ht="18.75" hidden="1">
      <c r="B49" s="365" t="s">
        <v>315</v>
      </c>
      <c r="C49" s="379">
        <f>+'[5]retiros at2022 '!D11</f>
        <v>0</v>
      </c>
      <c r="D49" s="380"/>
      <c r="E49" s="380"/>
      <c r="F49" s="374">
        <f t="shared" si="6"/>
        <v>0</v>
      </c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127"/>
      <c r="AI49" s="127"/>
      <c r="AK49" s="4"/>
      <c r="AL49" s="4"/>
    </row>
    <row r="50" spans="2:38" ht="18.75" hidden="1">
      <c r="B50" s="365" t="s">
        <v>316</v>
      </c>
      <c r="C50" s="379">
        <f>+'[5]retiros at2022 '!E11</f>
        <v>0</v>
      </c>
      <c r="D50" s="380"/>
      <c r="E50" s="380"/>
      <c r="F50" s="374">
        <f t="shared" si="6"/>
        <v>0</v>
      </c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127"/>
      <c r="AI50" s="127"/>
      <c r="AK50" s="4"/>
      <c r="AL50" s="4"/>
    </row>
    <row r="51" spans="2:38" ht="18.75" hidden="1">
      <c r="B51" s="365" t="s">
        <v>317</v>
      </c>
      <c r="C51" s="379">
        <f>+'[5]retiros at2022 '!F11</f>
        <v>0</v>
      </c>
      <c r="D51" s="380"/>
      <c r="E51" s="380"/>
      <c r="F51" s="374">
        <f t="shared" si="6"/>
        <v>0</v>
      </c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127"/>
      <c r="AI51" s="127"/>
      <c r="AK51" s="4"/>
      <c r="AL51" s="4"/>
    </row>
    <row r="52" spans="2:38" ht="18.75" hidden="1">
      <c r="B52" s="365" t="s">
        <v>318</v>
      </c>
      <c r="C52" s="379">
        <f>+'[5]retiros at2022 '!G11</f>
        <v>0</v>
      </c>
      <c r="D52" s="380"/>
      <c r="E52" s="380"/>
      <c r="F52" s="374">
        <f t="shared" si="6"/>
        <v>0</v>
      </c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127"/>
      <c r="AI52" s="127"/>
      <c r="AK52" s="4"/>
      <c r="AL52" s="4"/>
    </row>
    <row r="53" spans="2:38" ht="18.75" hidden="1">
      <c r="B53" s="365" t="s">
        <v>293</v>
      </c>
      <c r="C53" s="379">
        <f>+'[5]retiros at2022 '!B12</f>
        <v>0</v>
      </c>
      <c r="D53" s="380"/>
      <c r="E53" s="380"/>
      <c r="F53" s="374">
        <f t="shared" si="6"/>
        <v>0</v>
      </c>
      <c r="G53" s="307">
        <f>-C53</f>
        <v>0</v>
      </c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127"/>
      <c r="AI53" s="127"/>
      <c r="AK53" s="4"/>
      <c r="AL53" s="4"/>
    </row>
    <row r="54" spans="2:38" ht="18.75" hidden="1">
      <c r="B54" s="365" t="s">
        <v>319</v>
      </c>
      <c r="C54" s="379">
        <f>+'[5]retiros at2022 '!C12</f>
        <v>0</v>
      </c>
      <c r="D54" s="380"/>
      <c r="E54" s="380"/>
      <c r="F54" s="374">
        <f t="shared" si="6"/>
        <v>0</v>
      </c>
      <c r="G54" s="307">
        <f t="shared" ref="G54:G100" si="7">-C54</f>
        <v>0</v>
      </c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127"/>
      <c r="AI54" s="127"/>
      <c r="AK54" s="4"/>
      <c r="AL54" s="4"/>
    </row>
    <row r="55" spans="2:38" ht="18.75" hidden="1">
      <c r="B55" s="365" t="s">
        <v>320</v>
      </c>
      <c r="C55" s="379">
        <f>+'[5]retiros at2022 '!D12</f>
        <v>0</v>
      </c>
      <c r="D55" s="380"/>
      <c r="E55" s="380"/>
      <c r="F55" s="374">
        <f t="shared" si="6"/>
        <v>0</v>
      </c>
      <c r="G55" s="307">
        <f t="shared" si="7"/>
        <v>0</v>
      </c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127"/>
      <c r="AI55" s="127"/>
      <c r="AK55" s="4"/>
      <c r="AL55" s="4"/>
    </row>
    <row r="56" spans="2:38" ht="18.75" hidden="1">
      <c r="B56" s="365" t="s">
        <v>321</v>
      </c>
      <c r="C56" s="379">
        <f>+'[5]retiros at2022 '!E12</f>
        <v>0</v>
      </c>
      <c r="D56" s="380"/>
      <c r="E56" s="380"/>
      <c r="F56" s="374">
        <f t="shared" si="6"/>
        <v>0</v>
      </c>
      <c r="G56" s="307">
        <f t="shared" si="7"/>
        <v>0</v>
      </c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127"/>
      <c r="AI56" s="127"/>
      <c r="AK56" s="4"/>
      <c r="AL56" s="4"/>
    </row>
    <row r="57" spans="2:38" s="6" customFormat="1" ht="18.75" hidden="1">
      <c r="B57" s="365" t="s">
        <v>322</v>
      </c>
      <c r="C57" s="379">
        <f>+'[5]retiros at2022 '!F12</f>
        <v>0</v>
      </c>
      <c r="D57" s="380"/>
      <c r="E57" s="380"/>
      <c r="F57" s="374">
        <f t="shared" si="6"/>
        <v>0</v>
      </c>
      <c r="G57" s="307">
        <f t="shared" si="7"/>
        <v>0</v>
      </c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127"/>
      <c r="AI57" s="127"/>
      <c r="AJ57" s="5"/>
      <c r="AK57" s="4"/>
      <c r="AL57" s="4"/>
    </row>
    <row r="58" spans="2:38" ht="18.75" hidden="1">
      <c r="B58" s="365" t="s">
        <v>323</v>
      </c>
      <c r="C58" s="379">
        <f>+'[5]retiros at2022 '!G12</f>
        <v>0</v>
      </c>
      <c r="D58" s="384"/>
      <c r="E58" s="384"/>
      <c r="F58" s="374">
        <f t="shared" si="6"/>
        <v>0</v>
      </c>
      <c r="G58" s="307">
        <f t="shared" si="7"/>
        <v>0</v>
      </c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127"/>
      <c r="AI58" s="127"/>
      <c r="AK58" s="4"/>
      <c r="AL58" s="4"/>
    </row>
    <row r="59" spans="2:38" ht="18.75" hidden="1">
      <c r="B59" s="365" t="s">
        <v>294</v>
      </c>
      <c r="C59" s="379">
        <f>+'[5]retiros at2022 '!B13</f>
        <v>0</v>
      </c>
      <c r="D59" s="384"/>
      <c r="E59" s="384"/>
      <c r="F59" s="374">
        <f t="shared" si="6"/>
        <v>0</v>
      </c>
      <c r="G59" s="307">
        <f t="shared" si="7"/>
        <v>0</v>
      </c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127"/>
      <c r="AI59" s="127"/>
      <c r="AK59" s="4"/>
      <c r="AL59" s="4"/>
    </row>
    <row r="60" spans="2:38" ht="18.75" hidden="1">
      <c r="B60" s="365" t="s">
        <v>324</v>
      </c>
      <c r="C60" s="379">
        <f>+'[5]retiros at2022 '!C13</f>
        <v>0</v>
      </c>
      <c r="D60" s="384"/>
      <c r="E60" s="384"/>
      <c r="F60" s="374">
        <f t="shared" si="6"/>
        <v>0</v>
      </c>
      <c r="G60" s="307">
        <f t="shared" si="7"/>
        <v>0</v>
      </c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127"/>
      <c r="AI60" s="127"/>
      <c r="AK60" s="4"/>
      <c r="AL60" s="4"/>
    </row>
    <row r="61" spans="2:38" ht="18.75" hidden="1">
      <c r="B61" s="365" t="s">
        <v>325</v>
      </c>
      <c r="C61" s="379">
        <f>+'[5]retiros at2022 '!D13</f>
        <v>0</v>
      </c>
      <c r="D61" s="384"/>
      <c r="E61" s="384"/>
      <c r="F61" s="374">
        <f t="shared" si="6"/>
        <v>0</v>
      </c>
      <c r="G61" s="307">
        <f t="shared" si="7"/>
        <v>0</v>
      </c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127"/>
      <c r="AI61" s="127"/>
      <c r="AK61" s="4"/>
      <c r="AL61" s="4"/>
    </row>
    <row r="62" spans="2:38" ht="18.75" hidden="1">
      <c r="B62" s="365" t="s">
        <v>326</v>
      </c>
      <c r="C62" s="379">
        <f>+'[5]retiros at2022 '!E13</f>
        <v>0</v>
      </c>
      <c r="D62" s="384"/>
      <c r="E62" s="384"/>
      <c r="F62" s="374">
        <f t="shared" si="6"/>
        <v>0</v>
      </c>
      <c r="G62" s="307">
        <f t="shared" si="7"/>
        <v>0</v>
      </c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127"/>
      <c r="AI62" s="127"/>
      <c r="AK62" s="4"/>
      <c r="AL62" s="4"/>
    </row>
    <row r="63" spans="2:38" ht="18.75" hidden="1">
      <c r="B63" s="365" t="s">
        <v>327</v>
      </c>
      <c r="C63" s="379">
        <f>+'[5]retiros at2022 '!F13</f>
        <v>0</v>
      </c>
      <c r="D63" s="384"/>
      <c r="E63" s="384"/>
      <c r="F63" s="374">
        <f t="shared" si="6"/>
        <v>0</v>
      </c>
      <c r="G63" s="307">
        <f t="shared" si="7"/>
        <v>0</v>
      </c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127"/>
      <c r="AI63" s="127"/>
      <c r="AK63" s="4"/>
      <c r="AL63" s="4"/>
    </row>
    <row r="64" spans="2:38" ht="18.75" hidden="1">
      <c r="B64" s="365" t="s">
        <v>328</v>
      </c>
      <c r="C64" s="379">
        <f>+'[5]retiros at2022 '!G13</f>
        <v>0</v>
      </c>
      <c r="D64" s="384"/>
      <c r="E64" s="384"/>
      <c r="F64" s="374">
        <f t="shared" si="6"/>
        <v>0</v>
      </c>
      <c r="G64" s="307">
        <f t="shared" si="7"/>
        <v>0</v>
      </c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127"/>
      <c r="AI64" s="127"/>
      <c r="AK64" s="4"/>
      <c r="AL64" s="4"/>
    </row>
    <row r="65" spans="2:38" ht="18.75" hidden="1">
      <c r="B65" s="365" t="s">
        <v>295</v>
      </c>
      <c r="C65" s="379">
        <f>+'[5]retiros at2022 '!B14</f>
        <v>0</v>
      </c>
      <c r="D65" s="384"/>
      <c r="E65" s="384"/>
      <c r="F65" s="374">
        <f t="shared" si="6"/>
        <v>0</v>
      </c>
      <c r="G65" s="307">
        <f t="shared" si="7"/>
        <v>0</v>
      </c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127"/>
      <c r="AI65" s="127"/>
      <c r="AK65" s="4"/>
      <c r="AL65" s="4"/>
    </row>
    <row r="66" spans="2:38" ht="18.75" hidden="1">
      <c r="B66" s="365" t="s">
        <v>329</v>
      </c>
      <c r="C66" s="379">
        <f>+'[5]retiros at2022 '!C14</f>
        <v>0</v>
      </c>
      <c r="D66" s="384"/>
      <c r="E66" s="384"/>
      <c r="F66" s="374">
        <f t="shared" si="6"/>
        <v>0</v>
      </c>
      <c r="G66" s="307">
        <f t="shared" si="7"/>
        <v>0</v>
      </c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127"/>
      <c r="AI66" s="127"/>
      <c r="AK66" s="4"/>
      <c r="AL66" s="4"/>
    </row>
    <row r="67" spans="2:38" ht="18.75" hidden="1">
      <c r="B67" s="365" t="s">
        <v>330</v>
      </c>
      <c r="C67" s="379">
        <f>+'[5]retiros at2022 '!D14</f>
        <v>0</v>
      </c>
      <c r="D67" s="384"/>
      <c r="E67" s="384"/>
      <c r="F67" s="374">
        <f t="shared" si="6"/>
        <v>0</v>
      </c>
      <c r="G67" s="307">
        <f t="shared" si="7"/>
        <v>0</v>
      </c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127"/>
      <c r="AI67" s="127"/>
      <c r="AK67" s="4"/>
      <c r="AL67" s="4"/>
    </row>
    <row r="68" spans="2:38" ht="18.75" hidden="1">
      <c r="B68" s="365" t="s">
        <v>331</v>
      </c>
      <c r="C68" s="379">
        <f>+'[5]retiros at2022 '!E14</f>
        <v>0</v>
      </c>
      <c r="D68" s="384"/>
      <c r="E68" s="384"/>
      <c r="F68" s="374">
        <f t="shared" si="6"/>
        <v>0</v>
      </c>
      <c r="G68" s="307">
        <f t="shared" si="7"/>
        <v>0</v>
      </c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127"/>
      <c r="AI68" s="127"/>
      <c r="AK68" s="4"/>
      <c r="AL68" s="4"/>
    </row>
    <row r="69" spans="2:38" ht="18.75" hidden="1">
      <c r="B69" s="365" t="s">
        <v>332</v>
      </c>
      <c r="C69" s="379">
        <f>+'[5]retiros at2022 '!F14</f>
        <v>0</v>
      </c>
      <c r="D69" s="384"/>
      <c r="E69" s="384"/>
      <c r="F69" s="374">
        <f t="shared" si="6"/>
        <v>0</v>
      </c>
      <c r="G69" s="307">
        <f t="shared" si="7"/>
        <v>0</v>
      </c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127"/>
      <c r="AI69" s="127"/>
      <c r="AK69" s="4"/>
      <c r="AL69" s="4"/>
    </row>
    <row r="70" spans="2:38" ht="18.75" hidden="1">
      <c r="B70" s="365" t="s">
        <v>333</v>
      </c>
      <c r="C70" s="379">
        <f>+'[5]retiros at2022 '!G14</f>
        <v>0</v>
      </c>
      <c r="D70" s="384"/>
      <c r="E70" s="384"/>
      <c r="F70" s="374">
        <f t="shared" si="6"/>
        <v>0</v>
      </c>
      <c r="G70" s="307">
        <f t="shared" si="7"/>
        <v>0</v>
      </c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127"/>
      <c r="AI70" s="127"/>
      <c r="AK70" s="4"/>
      <c r="AL70" s="4"/>
    </row>
    <row r="71" spans="2:38" ht="18.75" hidden="1">
      <c r="B71" s="365" t="s">
        <v>296</v>
      </c>
      <c r="C71" s="379">
        <f>+'[5]retiros at2022 '!B15</f>
        <v>0</v>
      </c>
      <c r="D71" s="384"/>
      <c r="E71" s="384"/>
      <c r="F71" s="374">
        <f t="shared" si="6"/>
        <v>0</v>
      </c>
      <c r="G71" s="307">
        <f t="shared" si="7"/>
        <v>0</v>
      </c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127"/>
      <c r="AI71" s="127"/>
      <c r="AK71" s="4"/>
      <c r="AL71" s="4"/>
    </row>
    <row r="72" spans="2:38" ht="18.75" hidden="1">
      <c r="B72" s="365" t="s">
        <v>334</v>
      </c>
      <c r="C72" s="379">
        <f>+'[5]retiros at2022 '!C15</f>
        <v>0</v>
      </c>
      <c r="D72" s="384"/>
      <c r="E72" s="384"/>
      <c r="F72" s="374">
        <f t="shared" si="6"/>
        <v>0</v>
      </c>
      <c r="G72" s="307">
        <f t="shared" si="7"/>
        <v>0</v>
      </c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127"/>
      <c r="AI72" s="127"/>
      <c r="AK72" s="4"/>
      <c r="AL72" s="4"/>
    </row>
    <row r="73" spans="2:38" ht="18.75" hidden="1">
      <c r="B73" s="365" t="s">
        <v>335</v>
      </c>
      <c r="C73" s="379">
        <f>+'[5]retiros at2022 '!D15</f>
        <v>0</v>
      </c>
      <c r="D73" s="384"/>
      <c r="E73" s="384"/>
      <c r="F73" s="374">
        <f t="shared" si="6"/>
        <v>0</v>
      </c>
      <c r="G73" s="307">
        <f t="shared" si="7"/>
        <v>0</v>
      </c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127"/>
      <c r="AI73" s="127"/>
      <c r="AK73" s="4"/>
      <c r="AL73" s="4"/>
    </row>
    <row r="74" spans="2:38" ht="18.75" hidden="1">
      <c r="B74" s="365" t="s">
        <v>336</v>
      </c>
      <c r="C74" s="379">
        <f>+'[5]retiros at2022 '!E15</f>
        <v>0</v>
      </c>
      <c r="D74" s="384"/>
      <c r="E74" s="384"/>
      <c r="F74" s="374">
        <f t="shared" si="6"/>
        <v>0</v>
      </c>
      <c r="G74" s="307">
        <f t="shared" si="7"/>
        <v>0</v>
      </c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127"/>
      <c r="AI74" s="127"/>
      <c r="AK74" s="4"/>
      <c r="AL74" s="4"/>
    </row>
    <row r="75" spans="2:38" ht="18.75" hidden="1">
      <c r="B75" s="365" t="s">
        <v>337</v>
      </c>
      <c r="C75" s="379">
        <f>+'[5]retiros at2022 '!F15</f>
        <v>0</v>
      </c>
      <c r="D75" s="384"/>
      <c r="E75" s="384"/>
      <c r="F75" s="374">
        <f t="shared" si="6"/>
        <v>0</v>
      </c>
      <c r="G75" s="307">
        <f t="shared" si="7"/>
        <v>0</v>
      </c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127"/>
      <c r="AI75" s="127"/>
      <c r="AK75" s="4"/>
      <c r="AL75" s="4"/>
    </row>
    <row r="76" spans="2:38" ht="18.75" hidden="1">
      <c r="B76" s="365" t="s">
        <v>338</v>
      </c>
      <c r="C76" s="379">
        <f>+'[5]retiros at2022 '!G15</f>
        <v>0</v>
      </c>
      <c r="D76" s="384"/>
      <c r="E76" s="384"/>
      <c r="F76" s="374">
        <f t="shared" si="6"/>
        <v>0</v>
      </c>
      <c r="G76" s="307">
        <f t="shared" si="7"/>
        <v>0</v>
      </c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127"/>
      <c r="AI76" s="127"/>
      <c r="AK76" s="4"/>
      <c r="AL76" s="4"/>
    </row>
    <row r="77" spans="2:38" ht="18.75" hidden="1">
      <c r="B77" s="365" t="s">
        <v>297</v>
      </c>
      <c r="C77" s="379">
        <f>+'[5]retiros at2022 '!B16</f>
        <v>0</v>
      </c>
      <c r="D77" s="384"/>
      <c r="E77" s="384"/>
      <c r="F77" s="374">
        <f t="shared" si="6"/>
        <v>0</v>
      </c>
      <c r="G77" s="307">
        <f t="shared" si="7"/>
        <v>0</v>
      </c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127"/>
      <c r="AI77" s="127"/>
      <c r="AK77" s="4"/>
      <c r="AL77" s="4"/>
    </row>
    <row r="78" spans="2:38" ht="18.75" hidden="1">
      <c r="B78" s="365" t="s">
        <v>339</v>
      </c>
      <c r="C78" s="379">
        <f>+'[5]retiros at2022 '!C16</f>
        <v>0</v>
      </c>
      <c r="D78" s="384"/>
      <c r="E78" s="384"/>
      <c r="F78" s="374">
        <f t="shared" si="6"/>
        <v>0</v>
      </c>
      <c r="G78" s="307">
        <f t="shared" si="7"/>
        <v>0</v>
      </c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127"/>
      <c r="AI78" s="127"/>
      <c r="AK78" s="4"/>
      <c r="AL78" s="4"/>
    </row>
    <row r="79" spans="2:38" ht="18.75" hidden="1">
      <c r="B79" s="365" t="s">
        <v>340</v>
      </c>
      <c r="C79" s="379">
        <f>+'[5]retiros at2022 '!D16</f>
        <v>0</v>
      </c>
      <c r="D79" s="384"/>
      <c r="E79" s="384"/>
      <c r="F79" s="374">
        <f t="shared" si="6"/>
        <v>0</v>
      </c>
      <c r="G79" s="307">
        <f t="shared" si="7"/>
        <v>0</v>
      </c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127"/>
      <c r="AI79" s="127"/>
      <c r="AK79" s="4"/>
      <c r="AL79" s="4"/>
    </row>
    <row r="80" spans="2:38" ht="18.75" hidden="1">
      <c r="B80" s="365" t="s">
        <v>341</v>
      </c>
      <c r="C80" s="379">
        <f>+'[5]retiros at2022 '!E16</f>
        <v>0</v>
      </c>
      <c r="D80" s="384"/>
      <c r="E80" s="384"/>
      <c r="F80" s="374">
        <f t="shared" si="6"/>
        <v>0</v>
      </c>
      <c r="G80" s="307">
        <f t="shared" si="7"/>
        <v>0</v>
      </c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127"/>
      <c r="AI80" s="127"/>
      <c r="AK80" s="4"/>
      <c r="AL80" s="4"/>
    </row>
    <row r="81" spans="2:38" ht="18.75" hidden="1">
      <c r="B81" s="365" t="s">
        <v>342</v>
      </c>
      <c r="C81" s="379">
        <f>+'[5]retiros at2022 '!F16</f>
        <v>0</v>
      </c>
      <c r="D81" s="384"/>
      <c r="E81" s="384"/>
      <c r="F81" s="374">
        <f t="shared" si="6"/>
        <v>0</v>
      </c>
      <c r="G81" s="307">
        <f t="shared" si="7"/>
        <v>0</v>
      </c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127"/>
      <c r="AI81" s="127"/>
      <c r="AK81" s="4"/>
      <c r="AL81" s="4"/>
    </row>
    <row r="82" spans="2:38" ht="18.75" hidden="1">
      <c r="B82" s="365" t="s">
        <v>343</v>
      </c>
      <c r="C82" s="379">
        <f>+'[5]retiros at2022 '!G16</f>
        <v>0</v>
      </c>
      <c r="D82" s="384"/>
      <c r="E82" s="384"/>
      <c r="F82" s="374">
        <f t="shared" si="6"/>
        <v>0</v>
      </c>
      <c r="G82" s="307">
        <f t="shared" si="7"/>
        <v>0</v>
      </c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127"/>
      <c r="AI82" s="127"/>
      <c r="AK82" s="4"/>
      <c r="AL82" s="4"/>
    </row>
    <row r="83" spans="2:38" ht="18.75">
      <c r="B83" s="365" t="s">
        <v>298</v>
      </c>
      <c r="C83" s="379">
        <f>+'[5]retiros at2022 '!B17</f>
        <v>343549.95150339481</v>
      </c>
      <c r="D83" s="384"/>
      <c r="E83" s="384"/>
      <c r="F83" s="374">
        <f t="shared" si="6"/>
        <v>-343549.95150339481</v>
      </c>
      <c r="G83" s="307"/>
      <c r="H83" s="307">
        <f>-C83</f>
        <v>-343549.95150339481</v>
      </c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127"/>
      <c r="AI83" s="127"/>
      <c r="AK83" s="4"/>
      <c r="AL83" s="4"/>
    </row>
    <row r="84" spans="2:38" ht="18.75" hidden="1">
      <c r="B84" s="365" t="s">
        <v>344</v>
      </c>
      <c r="C84" s="379">
        <f>+'[5]retiros at2022 '!C17</f>
        <v>0</v>
      </c>
      <c r="D84" s="384"/>
      <c r="E84" s="384"/>
      <c r="F84" s="374">
        <f t="shared" si="6"/>
        <v>0</v>
      </c>
      <c r="G84" s="307"/>
      <c r="H84" s="307">
        <f t="shared" ref="H84:H101" si="8">-C84</f>
        <v>0</v>
      </c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127"/>
      <c r="AI84" s="127"/>
      <c r="AK84" s="4"/>
      <c r="AL84" s="4"/>
    </row>
    <row r="85" spans="2:38" ht="18.75" hidden="1">
      <c r="B85" s="365" t="s">
        <v>345</v>
      </c>
      <c r="C85" s="379">
        <f>+'[5]retiros at2022 '!D17</f>
        <v>0</v>
      </c>
      <c r="D85" s="384"/>
      <c r="E85" s="384"/>
      <c r="F85" s="374">
        <f t="shared" si="6"/>
        <v>0</v>
      </c>
      <c r="G85" s="307"/>
      <c r="H85" s="307">
        <f t="shared" si="8"/>
        <v>0</v>
      </c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127"/>
      <c r="AI85" s="127"/>
      <c r="AK85" s="4"/>
      <c r="AL85" s="4"/>
    </row>
    <row r="86" spans="2:38" ht="18.75" hidden="1">
      <c r="B86" s="365" t="s">
        <v>346</v>
      </c>
      <c r="C86" s="379">
        <f>+'[5]retiros at2022 '!E17</f>
        <v>0</v>
      </c>
      <c r="D86" s="384"/>
      <c r="E86" s="384"/>
      <c r="F86" s="374">
        <f t="shared" si="6"/>
        <v>0</v>
      </c>
      <c r="G86" s="307"/>
      <c r="H86" s="307">
        <f t="shared" si="8"/>
        <v>0</v>
      </c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127"/>
      <c r="AI86" s="127"/>
      <c r="AK86" s="4"/>
      <c r="AL86" s="4"/>
    </row>
    <row r="87" spans="2:38" ht="18.75" hidden="1">
      <c r="B87" s="365" t="s">
        <v>347</v>
      </c>
      <c r="C87" s="379">
        <f>+'[5]retiros at2022 '!F17</f>
        <v>0</v>
      </c>
      <c r="D87" s="384"/>
      <c r="E87" s="384"/>
      <c r="F87" s="374">
        <f t="shared" si="6"/>
        <v>0</v>
      </c>
      <c r="G87" s="307"/>
      <c r="H87" s="307">
        <f t="shared" si="8"/>
        <v>0</v>
      </c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127"/>
      <c r="AI87" s="127"/>
      <c r="AK87" s="4"/>
      <c r="AL87" s="4"/>
    </row>
    <row r="88" spans="2:38" ht="18.75" hidden="1">
      <c r="B88" s="365" t="s">
        <v>348</v>
      </c>
      <c r="C88" s="379">
        <f>+'[5]retiros at2022 '!G17</f>
        <v>0</v>
      </c>
      <c r="D88" s="384"/>
      <c r="E88" s="384"/>
      <c r="F88" s="374">
        <f t="shared" si="6"/>
        <v>0</v>
      </c>
      <c r="G88" s="307"/>
      <c r="H88" s="307">
        <f t="shared" si="8"/>
        <v>0</v>
      </c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127"/>
      <c r="AI88" s="127"/>
      <c r="AK88" s="4"/>
      <c r="AL88" s="4"/>
    </row>
    <row r="89" spans="2:38" ht="18.75">
      <c r="B89" s="365" t="s">
        <v>299</v>
      </c>
      <c r="C89" s="379">
        <f>+'[5]retiros at2022 '!B18</f>
        <v>296168.95874263259</v>
      </c>
      <c r="D89" s="384"/>
      <c r="E89" s="384"/>
      <c r="F89" s="374">
        <f t="shared" si="6"/>
        <v>-296168.95874263259</v>
      </c>
      <c r="G89" s="307"/>
      <c r="H89" s="307">
        <f t="shared" si="8"/>
        <v>-296168.95874263259</v>
      </c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127"/>
      <c r="AI89" s="127"/>
      <c r="AK89" s="4"/>
      <c r="AL89" s="4"/>
    </row>
    <row r="90" spans="2:38" ht="18.75" hidden="1">
      <c r="B90" s="365" t="s">
        <v>349</v>
      </c>
      <c r="C90" s="379">
        <f>+'[5]retiros at2022 '!C18</f>
        <v>0</v>
      </c>
      <c r="D90" s="384"/>
      <c r="E90" s="384"/>
      <c r="F90" s="374">
        <f t="shared" si="6"/>
        <v>0</v>
      </c>
      <c r="G90" s="307"/>
      <c r="H90" s="307">
        <f t="shared" si="8"/>
        <v>0</v>
      </c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127"/>
      <c r="AI90" s="127"/>
      <c r="AK90" s="4"/>
      <c r="AL90" s="4"/>
    </row>
    <row r="91" spans="2:38" ht="18.75" hidden="1">
      <c r="B91" s="365" t="s">
        <v>350</v>
      </c>
      <c r="C91" s="379">
        <f>+'[5]retiros at2022 '!D18</f>
        <v>0</v>
      </c>
      <c r="D91" s="384"/>
      <c r="E91" s="384"/>
      <c r="F91" s="374">
        <f t="shared" si="6"/>
        <v>0</v>
      </c>
      <c r="G91" s="307"/>
      <c r="H91" s="307">
        <f t="shared" si="8"/>
        <v>0</v>
      </c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127"/>
      <c r="AI91" s="127"/>
      <c r="AK91" s="4"/>
      <c r="AL91" s="4"/>
    </row>
    <row r="92" spans="2:38" ht="18.75" hidden="1">
      <c r="B92" s="365" t="s">
        <v>351</v>
      </c>
      <c r="C92" s="379">
        <f>+'[5]retiros at2022 '!E18</f>
        <v>0</v>
      </c>
      <c r="D92" s="384"/>
      <c r="E92" s="384"/>
      <c r="F92" s="374">
        <f t="shared" si="6"/>
        <v>0</v>
      </c>
      <c r="G92" s="307"/>
      <c r="H92" s="307">
        <f t="shared" si="8"/>
        <v>0</v>
      </c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127"/>
      <c r="AI92" s="127"/>
      <c r="AK92" s="4"/>
      <c r="AL92" s="4"/>
    </row>
    <row r="93" spans="2:38" ht="18.75" hidden="1">
      <c r="B93" s="365" t="s">
        <v>352</v>
      </c>
      <c r="C93" s="379">
        <f>+'[5]retiros at2022 '!F18</f>
        <v>0</v>
      </c>
      <c r="D93" s="384"/>
      <c r="E93" s="384"/>
      <c r="F93" s="374">
        <f t="shared" si="6"/>
        <v>0</v>
      </c>
      <c r="G93" s="307"/>
      <c r="H93" s="307">
        <f t="shared" si="8"/>
        <v>0</v>
      </c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127"/>
      <c r="AI93" s="127"/>
      <c r="AK93" s="4"/>
      <c r="AL93" s="4"/>
    </row>
    <row r="94" spans="2:38" ht="18.75" hidden="1">
      <c r="B94" s="365" t="s">
        <v>353</v>
      </c>
      <c r="C94" s="379">
        <f>+'[5]retiros at2022 '!G18</f>
        <v>0</v>
      </c>
      <c r="D94" s="384"/>
      <c r="E94" s="384"/>
      <c r="F94" s="374">
        <f t="shared" si="6"/>
        <v>0</v>
      </c>
      <c r="G94" s="307"/>
      <c r="H94" s="307">
        <f t="shared" si="8"/>
        <v>0</v>
      </c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127"/>
      <c r="AI94" s="127"/>
      <c r="AK94" s="4"/>
      <c r="AL94" s="4"/>
    </row>
    <row r="95" spans="2:38" ht="18.75">
      <c r="B95" s="365" t="s">
        <v>300</v>
      </c>
      <c r="C95" s="379">
        <f>+'[5]retiros at2022 '!B19</f>
        <v>771144.27860696521</v>
      </c>
      <c r="D95" s="384"/>
      <c r="E95" s="384"/>
      <c r="F95" s="374">
        <f t="shared" si="6"/>
        <v>-771144.27860696521</v>
      </c>
      <c r="G95" s="307"/>
      <c r="H95" s="307">
        <f t="shared" si="8"/>
        <v>-771144.27860696521</v>
      </c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127"/>
      <c r="AI95" s="127"/>
      <c r="AK95" s="4"/>
      <c r="AL95" s="4"/>
    </row>
    <row r="96" spans="2:38" ht="18.75" hidden="1">
      <c r="B96" s="365" t="s">
        <v>354</v>
      </c>
      <c r="C96" s="379">
        <f>+'[5]retiros at2022 '!C19</f>
        <v>0</v>
      </c>
      <c r="D96" s="384"/>
      <c r="E96" s="384"/>
      <c r="F96" s="374">
        <f t="shared" si="6"/>
        <v>0</v>
      </c>
      <c r="G96" s="307">
        <f t="shared" si="7"/>
        <v>0</v>
      </c>
      <c r="H96" s="307">
        <f t="shared" si="8"/>
        <v>0</v>
      </c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127"/>
      <c r="AI96" s="127"/>
      <c r="AK96" s="4"/>
      <c r="AL96" s="4"/>
    </row>
    <row r="97" spans="2:38" ht="18.75" hidden="1">
      <c r="B97" s="365" t="s">
        <v>355</v>
      </c>
      <c r="C97" s="379">
        <f>+'[5]retiros at2022 '!D19</f>
        <v>0</v>
      </c>
      <c r="D97" s="384"/>
      <c r="E97" s="384"/>
      <c r="F97" s="374">
        <f t="shared" si="6"/>
        <v>0</v>
      </c>
      <c r="G97" s="307">
        <f t="shared" si="7"/>
        <v>0</v>
      </c>
      <c r="H97" s="307">
        <f t="shared" si="8"/>
        <v>0</v>
      </c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127"/>
      <c r="AI97" s="127"/>
      <c r="AK97" s="4"/>
      <c r="AL97" s="4"/>
    </row>
    <row r="98" spans="2:38" ht="18.75" hidden="1">
      <c r="B98" s="365" t="s">
        <v>356</v>
      </c>
      <c r="C98" s="379">
        <f>+'[5]retiros at2022 '!E19</f>
        <v>0</v>
      </c>
      <c r="D98" s="384"/>
      <c r="E98" s="384"/>
      <c r="F98" s="374">
        <f t="shared" si="6"/>
        <v>0</v>
      </c>
      <c r="G98" s="307">
        <f t="shared" si="7"/>
        <v>0</v>
      </c>
      <c r="H98" s="307">
        <f t="shared" si="8"/>
        <v>0</v>
      </c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127"/>
      <c r="AI98" s="127"/>
      <c r="AK98" s="4"/>
      <c r="AL98" s="4"/>
    </row>
    <row r="99" spans="2:38" ht="18.75" hidden="1">
      <c r="B99" s="365" t="s">
        <v>357</v>
      </c>
      <c r="C99" s="379">
        <f>+'[5]retiros at2022 '!F19</f>
        <v>0</v>
      </c>
      <c r="D99" s="384"/>
      <c r="E99" s="384"/>
      <c r="F99" s="374">
        <f t="shared" ref="F99:F106" si="9">SUM(G99:R99)</f>
        <v>0</v>
      </c>
      <c r="G99" s="307">
        <f t="shared" si="7"/>
        <v>0</v>
      </c>
      <c r="H99" s="307">
        <f t="shared" si="8"/>
        <v>0</v>
      </c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127"/>
      <c r="AI99" s="127"/>
      <c r="AK99" s="4"/>
      <c r="AL99" s="4"/>
    </row>
    <row r="100" spans="2:38" ht="18.75" hidden="1">
      <c r="B100" s="365" t="s">
        <v>358</v>
      </c>
      <c r="C100" s="379">
        <f>+'[5]retiros at2022 '!G19</f>
        <v>0</v>
      </c>
      <c r="D100" s="384"/>
      <c r="E100" s="384"/>
      <c r="F100" s="374">
        <f t="shared" si="9"/>
        <v>0</v>
      </c>
      <c r="G100" s="307">
        <f t="shared" si="7"/>
        <v>0</v>
      </c>
      <c r="H100" s="307">
        <f t="shared" si="8"/>
        <v>0</v>
      </c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127"/>
      <c r="AI100" s="127"/>
      <c r="AK100" s="4"/>
      <c r="AL100" s="4"/>
    </row>
    <row r="101" spans="2:38" ht="19.5" thickBot="1">
      <c r="B101" s="365" t="s">
        <v>301</v>
      </c>
      <c r="C101" s="379">
        <f>+'[5]retiros at2022 '!B20</f>
        <v>782000</v>
      </c>
      <c r="D101" s="384"/>
      <c r="E101" s="384"/>
      <c r="F101" s="374">
        <f t="shared" si="9"/>
        <v>-782000</v>
      </c>
      <c r="G101" s="307"/>
      <c r="H101" s="307">
        <f t="shared" si="8"/>
        <v>-782000</v>
      </c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127"/>
      <c r="AI101" s="127"/>
      <c r="AK101" s="4"/>
      <c r="AL101" s="4"/>
    </row>
    <row r="102" spans="2:38" ht="19.5" hidden="1" thickBot="1">
      <c r="B102" s="365" t="s">
        <v>365</v>
      </c>
      <c r="C102" s="379">
        <f>+'[5]retiros at2022 '!C20</f>
        <v>0</v>
      </c>
      <c r="D102" s="384"/>
      <c r="E102" s="384"/>
      <c r="F102" s="374">
        <f t="shared" si="9"/>
        <v>0</v>
      </c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127"/>
      <c r="AI102" s="127"/>
      <c r="AK102" s="4"/>
      <c r="AL102" s="4"/>
    </row>
    <row r="103" spans="2:38" ht="19.5" hidden="1" thickBot="1">
      <c r="B103" s="365" t="s">
        <v>359</v>
      </c>
      <c r="C103" s="379">
        <f>+'[5]retiros at2022 '!D20</f>
        <v>0</v>
      </c>
      <c r="D103" s="384"/>
      <c r="E103" s="384"/>
      <c r="F103" s="374">
        <f t="shared" si="9"/>
        <v>0</v>
      </c>
      <c r="G103" s="379"/>
      <c r="H103" s="379"/>
      <c r="I103" s="379"/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79"/>
      <c r="U103" s="379"/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79"/>
      <c r="AG103" s="379"/>
      <c r="AH103" s="14"/>
      <c r="AI103" s="14"/>
      <c r="AK103" s="4"/>
      <c r="AL103" s="4"/>
    </row>
    <row r="104" spans="2:38" ht="19.5" hidden="1" thickBot="1">
      <c r="B104" s="365" t="s">
        <v>360</v>
      </c>
      <c r="C104" s="379">
        <f>+'[5]retiros at2022 '!E20</f>
        <v>0</v>
      </c>
      <c r="D104" s="384"/>
      <c r="E104" s="384"/>
      <c r="F104" s="374">
        <f t="shared" si="9"/>
        <v>0</v>
      </c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14"/>
      <c r="AI104" s="14"/>
      <c r="AK104" s="4"/>
      <c r="AL104" s="4"/>
    </row>
    <row r="105" spans="2:38" ht="19.5" hidden="1" thickBot="1">
      <c r="B105" s="365" t="s">
        <v>361</v>
      </c>
      <c r="C105" s="379">
        <f>+'[5]retiros at2022 '!F20</f>
        <v>0</v>
      </c>
      <c r="D105" s="384"/>
      <c r="E105" s="384"/>
      <c r="F105" s="374">
        <f t="shared" si="9"/>
        <v>0</v>
      </c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14"/>
      <c r="AI105" s="14"/>
      <c r="AK105" s="4"/>
      <c r="AL105" s="4"/>
    </row>
    <row r="106" spans="2:38" ht="19.5" hidden="1" thickBot="1">
      <c r="B106" s="381" t="s">
        <v>362</v>
      </c>
      <c r="C106" s="382">
        <f>+'[5]retiros at2022 '!G20</f>
        <v>0</v>
      </c>
      <c r="D106" s="385"/>
      <c r="E106" s="385"/>
      <c r="F106" s="374">
        <f t="shared" si="9"/>
        <v>0</v>
      </c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382"/>
      <c r="AH106" s="15"/>
      <c r="AI106" s="15"/>
      <c r="AK106" s="4"/>
      <c r="AL106" s="4"/>
    </row>
    <row r="107" spans="2:38" ht="19.5" thickBot="1">
      <c r="B107" s="386" t="s">
        <v>179</v>
      </c>
      <c r="C107" s="371">
        <f t="shared" ref="C107" si="10">SUM(C35:C106)</f>
        <v>2192863.1888529928</v>
      </c>
      <c r="D107" s="371"/>
      <c r="E107" s="371"/>
      <c r="F107" s="371">
        <f>SUM(F35:F106)</f>
        <v>-2192863.1888529928</v>
      </c>
      <c r="G107" s="371">
        <f>SUM(G35:G106)</f>
        <v>0</v>
      </c>
      <c r="H107" s="371">
        <f t="shared" ref="H107:AH107" si="11">SUM(H35:H106)</f>
        <v>-2192863.1888529928</v>
      </c>
      <c r="I107" s="371">
        <f t="shared" si="11"/>
        <v>0</v>
      </c>
      <c r="J107" s="371">
        <f t="shared" si="11"/>
        <v>0</v>
      </c>
      <c r="K107" s="371">
        <f t="shared" si="11"/>
        <v>0</v>
      </c>
      <c r="L107" s="371">
        <f t="shared" si="11"/>
        <v>0</v>
      </c>
      <c r="M107" s="371">
        <f t="shared" si="11"/>
        <v>0</v>
      </c>
      <c r="N107" s="371">
        <f t="shared" si="11"/>
        <v>0</v>
      </c>
      <c r="O107" s="371">
        <f t="shared" si="11"/>
        <v>0</v>
      </c>
      <c r="P107" s="371">
        <f t="shared" si="11"/>
        <v>0</v>
      </c>
      <c r="Q107" s="371">
        <f t="shared" si="11"/>
        <v>0</v>
      </c>
      <c r="R107" s="371">
        <f t="shared" si="11"/>
        <v>0</v>
      </c>
      <c r="S107" s="371">
        <f t="shared" si="11"/>
        <v>0</v>
      </c>
      <c r="T107" s="371">
        <f t="shared" si="11"/>
        <v>0</v>
      </c>
      <c r="U107" s="371">
        <f t="shared" si="11"/>
        <v>0</v>
      </c>
      <c r="V107" s="371">
        <f t="shared" si="11"/>
        <v>0</v>
      </c>
      <c r="W107" s="371">
        <f t="shared" si="11"/>
        <v>0</v>
      </c>
      <c r="X107" s="371">
        <f t="shared" si="11"/>
        <v>0</v>
      </c>
      <c r="Y107" s="371">
        <f t="shared" si="11"/>
        <v>0</v>
      </c>
      <c r="Z107" s="371">
        <f t="shared" si="11"/>
        <v>0</v>
      </c>
      <c r="AA107" s="371">
        <f t="shared" si="11"/>
        <v>0</v>
      </c>
      <c r="AB107" s="371">
        <f t="shared" si="11"/>
        <v>0</v>
      </c>
      <c r="AC107" s="371">
        <f t="shared" si="11"/>
        <v>0</v>
      </c>
      <c r="AD107" s="371">
        <f t="shared" si="11"/>
        <v>0</v>
      </c>
      <c r="AE107" s="371">
        <f t="shared" si="11"/>
        <v>0</v>
      </c>
      <c r="AF107" s="371">
        <f t="shared" si="11"/>
        <v>0</v>
      </c>
      <c r="AG107" s="371">
        <f t="shared" si="11"/>
        <v>0</v>
      </c>
      <c r="AH107" s="123">
        <f t="shared" si="11"/>
        <v>0</v>
      </c>
      <c r="AI107" s="124">
        <f>SUM(AI35:AI106)</f>
        <v>0</v>
      </c>
      <c r="AK107" s="4"/>
      <c r="AL107" s="4"/>
    </row>
    <row r="108" spans="2:38" ht="18.75">
      <c r="B108" s="375" t="s">
        <v>363</v>
      </c>
      <c r="C108" s="365"/>
      <c r="D108" s="379"/>
      <c r="E108" s="384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14"/>
      <c r="AI108" s="14"/>
      <c r="AK108" s="4"/>
      <c r="AL108" s="4"/>
    </row>
    <row r="109" spans="2:38" s="6" customFormat="1" ht="18.75">
      <c r="B109" s="379" t="s">
        <v>171</v>
      </c>
      <c r="C109" s="379"/>
      <c r="D109" s="379"/>
      <c r="E109" s="380"/>
      <c r="F109" s="379"/>
      <c r="G109" s="379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4"/>
      <c r="AA109" s="384"/>
      <c r="AB109" s="379"/>
      <c r="AC109" s="384"/>
      <c r="AD109" s="384"/>
      <c r="AE109" s="384"/>
      <c r="AF109" s="384"/>
      <c r="AG109" s="384"/>
      <c r="AH109" s="108"/>
      <c r="AI109" s="108"/>
      <c r="AJ109" s="5"/>
      <c r="AK109" s="11"/>
      <c r="AL109" s="8"/>
    </row>
    <row r="110" spans="2:38" s="6" customFormat="1" ht="18.75">
      <c r="B110" s="379" t="s">
        <v>172</v>
      </c>
      <c r="C110" s="379"/>
      <c r="D110" s="379"/>
      <c r="E110" s="380"/>
      <c r="F110" s="379"/>
      <c r="G110" s="379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Z110" s="384"/>
      <c r="AA110" s="384"/>
      <c r="AB110" s="379"/>
      <c r="AC110" s="384"/>
      <c r="AD110" s="384"/>
      <c r="AE110" s="384"/>
      <c r="AF110" s="384"/>
      <c r="AG110" s="384"/>
      <c r="AH110" s="108"/>
      <c r="AI110" s="108"/>
      <c r="AJ110" s="5"/>
      <c r="AK110" s="11"/>
      <c r="AL110" s="8"/>
    </row>
    <row r="111" spans="2:38" s="6" customFormat="1" ht="18.75">
      <c r="B111" s="379" t="s">
        <v>173</v>
      </c>
      <c r="C111" s="384"/>
      <c r="D111" s="379"/>
      <c r="E111" s="380"/>
      <c r="F111" s="379"/>
      <c r="G111" s="379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  <c r="AA111" s="384"/>
      <c r="AB111" s="379"/>
      <c r="AC111" s="384"/>
      <c r="AD111" s="384"/>
      <c r="AE111" s="384"/>
      <c r="AF111" s="384"/>
      <c r="AG111" s="384"/>
      <c r="AH111" s="108"/>
      <c r="AI111" s="108"/>
      <c r="AJ111" s="5"/>
      <c r="AK111" s="11"/>
      <c r="AL111" s="8"/>
    </row>
    <row r="112" spans="2:38" s="6" customFormat="1" ht="18.75">
      <c r="B112" s="379" t="s">
        <v>174</v>
      </c>
      <c r="C112" s="384"/>
      <c r="D112" s="379"/>
      <c r="E112" s="380"/>
      <c r="F112" s="379"/>
      <c r="G112" s="379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  <c r="AA112" s="384"/>
      <c r="AB112" s="379"/>
      <c r="AC112" s="384"/>
      <c r="AD112" s="384"/>
      <c r="AE112" s="384"/>
      <c r="AF112" s="384"/>
      <c r="AG112" s="384"/>
      <c r="AH112" s="108"/>
      <c r="AI112" s="108"/>
      <c r="AJ112" s="5"/>
      <c r="AK112" s="11"/>
      <c r="AL112" s="8"/>
    </row>
    <row r="113" spans="2:38" s="6" customFormat="1" ht="18.75">
      <c r="B113" s="379" t="s">
        <v>175</v>
      </c>
      <c r="C113" s="384"/>
      <c r="D113" s="379"/>
      <c r="E113" s="380"/>
      <c r="F113" s="379"/>
      <c r="G113" s="379"/>
      <c r="H113" s="384"/>
      <c r="I113" s="384"/>
      <c r="J113" s="384"/>
      <c r="K113" s="384"/>
      <c r="L113" s="384"/>
      <c r="M113" s="384"/>
      <c r="N113" s="384"/>
      <c r="O113" s="384"/>
      <c r="P113" s="384"/>
      <c r="Q113" s="384"/>
      <c r="R113" s="384"/>
      <c r="S113" s="384"/>
      <c r="T113" s="384"/>
      <c r="U113" s="384"/>
      <c r="V113" s="384"/>
      <c r="W113" s="384"/>
      <c r="X113" s="384"/>
      <c r="Y113" s="384"/>
      <c r="Z113" s="384"/>
      <c r="AA113" s="384"/>
      <c r="AB113" s="379"/>
      <c r="AC113" s="384"/>
      <c r="AD113" s="384"/>
      <c r="AE113" s="384"/>
      <c r="AF113" s="384"/>
      <c r="AG113" s="384"/>
      <c r="AH113" s="108"/>
      <c r="AI113" s="108"/>
      <c r="AJ113" s="5"/>
      <c r="AK113" s="11"/>
      <c r="AL113" s="8"/>
    </row>
    <row r="114" spans="2:38" s="6" customFormat="1" ht="19.5" thickBot="1">
      <c r="B114" s="382" t="s">
        <v>176</v>
      </c>
      <c r="C114" s="385"/>
      <c r="D114" s="379"/>
      <c r="E114" s="380"/>
      <c r="F114" s="379"/>
      <c r="G114" s="379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  <c r="AA114" s="384"/>
      <c r="AB114" s="379"/>
      <c r="AC114" s="384"/>
      <c r="AD114" s="384"/>
      <c r="AE114" s="384"/>
      <c r="AF114" s="384"/>
      <c r="AG114" s="384"/>
      <c r="AH114" s="108"/>
      <c r="AI114" s="108"/>
      <c r="AJ114" s="5"/>
      <c r="AK114" s="11"/>
      <c r="AL114" s="8"/>
    </row>
    <row r="115" spans="2:38" s="302" customFormat="1" ht="19.5" thickBot="1">
      <c r="B115" s="387" t="s">
        <v>303</v>
      </c>
      <c r="C115" s="388">
        <f>SUM(C109:C114)</f>
        <v>0</v>
      </c>
      <c r="D115" s="388"/>
      <c r="E115" s="388"/>
      <c r="F115" s="388">
        <f>SUM(F109:F114)</f>
        <v>0</v>
      </c>
      <c r="G115" s="388">
        <f t="shared" ref="G115:AI115" si="12">SUM(G109:G114)</f>
        <v>0</v>
      </c>
      <c r="H115" s="388">
        <f t="shared" si="12"/>
        <v>0</v>
      </c>
      <c r="I115" s="388">
        <f t="shared" si="12"/>
        <v>0</v>
      </c>
      <c r="J115" s="388">
        <f t="shared" si="12"/>
        <v>0</v>
      </c>
      <c r="K115" s="388">
        <f t="shared" si="12"/>
        <v>0</v>
      </c>
      <c r="L115" s="388">
        <f t="shared" si="12"/>
        <v>0</v>
      </c>
      <c r="M115" s="388">
        <f t="shared" si="12"/>
        <v>0</v>
      </c>
      <c r="N115" s="388">
        <f t="shared" si="12"/>
        <v>0</v>
      </c>
      <c r="O115" s="388">
        <f t="shared" si="12"/>
        <v>0</v>
      </c>
      <c r="P115" s="388">
        <f t="shared" si="12"/>
        <v>0</v>
      </c>
      <c r="Q115" s="388">
        <f t="shared" si="12"/>
        <v>0</v>
      </c>
      <c r="R115" s="388">
        <f t="shared" si="12"/>
        <v>0</v>
      </c>
      <c r="S115" s="388">
        <f t="shared" si="12"/>
        <v>0</v>
      </c>
      <c r="T115" s="388">
        <f t="shared" si="12"/>
        <v>0</v>
      </c>
      <c r="U115" s="388">
        <f t="shared" si="12"/>
        <v>0</v>
      </c>
      <c r="V115" s="388">
        <f t="shared" si="12"/>
        <v>0</v>
      </c>
      <c r="W115" s="388">
        <f t="shared" si="12"/>
        <v>0</v>
      </c>
      <c r="X115" s="388">
        <f t="shared" si="12"/>
        <v>0</v>
      </c>
      <c r="Y115" s="388">
        <f t="shared" si="12"/>
        <v>0</v>
      </c>
      <c r="Z115" s="388">
        <f t="shared" si="12"/>
        <v>0</v>
      </c>
      <c r="AA115" s="388">
        <f t="shared" si="12"/>
        <v>0</v>
      </c>
      <c r="AB115" s="388">
        <f t="shared" si="12"/>
        <v>0</v>
      </c>
      <c r="AC115" s="388">
        <f t="shared" si="12"/>
        <v>0</v>
      </c>
      <c r="AD115" s="388">
        <f t="shared" si="12"/>
        <v>0</v>
      </c>
      <c r="AE115" s="388">
        <f t="shared" si="12"/>
        <v>0</v>
      </c>
      <c r="AF115" s="388">
        <f t="shared" si="12"/>
        <v>0</v>
      </c>
      <c r="AG115" s="388">
        <f t="shared" si="12"/>
        <v>0</v>
      </c>
      <c r="AH115" s="124">
        <f t="shared" si="12"/>
        <v>0</v>
      </c>
      <c r="AI115" s="124">
        <f t="shared" si="12"/>
        <v>0</v>
      </c>
      <c r="AJ115" s="5"/>
      <c r="AK115" s="287"/>
      <c r="AL115" s="288"/>
    </row>
    <row r="116" spans="2:38" s="6" customFormat="1" ht="18.75">
      <c r="B116" s="389" t="s">
        <v>177</v>
      </c>
      <c r="C116" s="389"/>
      <c r="D116" s="379"/>
      <c r="E116" s="380"/>
      <c r="F116" s="379"/>
      <c r="G116" s="379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4"/>
      <c r="X116" s="384"/>
      <c r="Y116" s="307"/>
      <c r="Z116" s="307"/>
      <c r="AA116" s="307"/>
      <c r="AB116" s="379"/>
      <c r="AC116" s="384"/>
      <c r="AD116" s="384"/>
      <c r="AE116" s="384"/>
      <c r="AF116" s="384"/>
      <c r="AG116" s="384"/>
      <c r="AH116" s="108"/>
      <c r="AI116" s="108"/>
      <c r="AJ116" s="5"/>
      <c r="AK116" s="11"/>
      <c r="AL116" s="8"/>
    </row>
    <row r="117" spans="2:38" s="6" customFormat="1" ht="18.75">
      <c r="B117" s="379" t="s">
        <v>178</v>
      </c>
      <c r="C117" s="379"/>
      <c r="D117" s="379"/>
      <c r="E117" s="380"/>
      <c r="F117" s="379"/>
      <c r="G117" s="379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07"/>
      <c r="Z117" s="307"/>
      <c r="AA117" s="307"/>
      <c r="AB117" s="379"/>
      <c r="AC117" s="384"/>
      <c r="AD117" s="384"/>
      <c r="AE117" s="384"/>
      <c r="AF117" s="384"/>
      <c r="AG117" s="384"/>
      <c r="AH117" s="108"/>
      <c r="AI117" s="108"/>
      <c r="AJ117" s="5"/>
      <c r="AK117" s="11"/>
      <c r="AL117" s="8"/>
    </row>
    <row r="118" spans="2:38" ht="19.5" thickBot="1">
      <c r="B118" s="382" t="s">
        <v>76</v>
      </c>
      <c r="C118" s="379"/>
      <c r="D118" s="381"/>
      <c r="E118" s="381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07"/>
      <c r="Z118" s="308"/>
      <c r="AA118" s="308"/>
      <c r="AB118" s="382"/>
      <c r="AC118" s="382"/>
      <c r="AD118" s="382"/>
      <c r="AE118" s="382"/>
      <c r="AF118" s="382"/>
      <c r="AG118" s="382"/>
      <c r="AH118" s="15"/>
      <c r="AI118" s="15"/>
      <c r="AK118" s="4"/>
      <c r="AL118" s="4"/>
    </row>
    <row r="119" spans="2:38" s="6" customFormat="1" ht="19.5" thickBot="1">
      <c r="B119" s="386" t="s">
        <v>72</v>
      </c>
      <c r="C119" s="390"/>
      <c r="D119" s="390"/>
      <c r="E119" s="390"/>
      <c r="F119" s="371">
        <f>+F33+F107+F115</f>
        <v>16537117.811147008</v>
      </c>
      <c r="G119" s="371">
        <f t="shared" ref="G119:AI119" si="13">+G33+G107+G115</f>
        <v>5361890</v>
      </c>
      <c r="H119" s="371">
        <f t="shared" si="13"/>
        <v>11175227.811147008</v>
      </c>
      <c r="I119" s="371">
        <f t="shared" si="13"/>
        <v>0</v>
      </c>
      <c r="J119" s="371">
        <f t="shared" si="13"/>
        <v>0</v>
      </c>
      <c r="K119" s="371">
        <f t="shared" si="13"/>
        <v>0</v>
      </c>
      <c r="L119" s="371">
        <f t="shared" si="13"/>
        <v>0</v>
      </c>
      <c r="M119" s="371">
        <f t="shared" si="13"/>
        <v>0</v>
      </c>
      <c r="N119" s="371">
        <f t="shared" si="13"/>
        <v>0</v>
      </c>
      <c r="O119" s="371">
        <f t="shared" si="13"/>
        <v>0</v>
      </c>
      <c r="P119" s="371">
        <f t="shared" si="13"/>
        <v>0</v>
      </c>
      <c r="Q119" s="371">
        <f t="shared" si="13"/>
        <v>0</v>
      </c>
      <c r="R119" s="371" t="e">
        <f t="shared" si="13"/>
        <v>#REF!</v>
      </c>
      <c r="S119" s="371">
        <f t="shared" si="13"/>
        <v>0</v>
      </c>
      <c r="T119" s="371">
        <f t="shared" si="13"/>
        <v>0</v>
      </c>
      <c r="U119" s="371">
        <f t="shared" si="13"/>
        <v>0</v>
      </c>
      <c r="V119" s="371">
        <f t="shared" si="13"/>
        <v>0</v>
      </c>
      <c r="W119" s="371">
        <f t="shared" si="13"/>
        <v>354951.75</v>
      </c>
      <c r="X119" s="371">
        <f t="shared" si="13"/>
        <v>0</v>
      </c>
      <c r="Y119" s="371">
        <f t="shared" si="13"/>
        <v>0</v>
      </c>
      <c r="Z119" s="371">
        <f t="shared" si="13"/>
        <v>0</v>
      </c>
      <c r="AA119" s="371">
        <f t="shared" si="13"/>
        <v>0</v>
      </c>
      <c r="AB119" s="371">
        <f t="shared" si="13"/>
        <v>0</v>
      </c>
      <c r="AC119" s="371">
        <f t="shared" si="13"/>
        <v>0</v>
      </c>
      <c r="AD119" s="371" t="e">
        <f t="shared" si="13"/>
        <v>#REF!</v>
      </c>
      <c r="AE119" s="371">
        <f t="shared" si="13"/>
        <v>0</v>
      </c>
      <c r="AF119" s="371">
        <f t="shared" si="13"/>
        <v>0</v>
      </c>
      <c r="AG119" s="371">
        <f t="shared" si="13"/>
        <v>0</v>
      </c>
      <c r="AH119" s="123">
        <f t="shared" si="13"/>
        <v>0</v>
      </c>
      <c r="AI119" s="123" t="e">
        <f t="shared" si="13"/>
        <v>#REF!</v>
      </c>
      <c r="AJ119" s="5"/>
      <c r="AK119" s="8">
        <f>SUM(AK19:AK109)</f>
        <v>0</v>
      </c>
      <c r="AL119" s="8"/>
    </row>
    <row r="120" spans="2:38" ht="19.5" thickBot="1">
      <c r="B120" s="315"/>
      <c r="C120" s="315"/>
      <c r="D120" s="315"/>
      <c r="E120" s="315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4"/>
      <c r="AI120" s="4"/>
      <c r="AK120" s="4"/>
      <c r="AL120" s="4"/>
    </row>
    <row r="121" spans="2:38" ht="18.75">
      <c r="B121" s="391" t="s">
        <v>302</v>
      </c>
      <c r="C121" s="392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</row>
    <row r="122" spans="2:38" ht="18.75" hidden="1">
      <c r="B122" s="394" t="s">
        <v>171</v>
      </c>
      <c r="C122" s="395"/>
      <c r="D122" s="393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</row>
    <row r="123" spans="2:38" ht="18.75" hidden="1">
      <c r="B123" s="394" t="s">
        <v>172</v>
      </c>
      <c r="C123" s="395"/>
      <c r="D123" s="393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</row>
    <row r="124" spans="2:38" ht="18.75" hidden="1">
      <c r="B124" s="394" t="s">
        <v>173</v>
      </c>
      <c r="C124" s="396"/>
      <c r="D124" s="393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  <c r="T124" s="393"/>
      <c r="U124" s="393"/>
      <c r="V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F124" s="393"/>
      <c r="AG124" s="393"/>
    </row>
    <row r="125" spans="2:38" ht="18.75" hidden="1">
      <c r="B125" s="394" t="s">
        <v>174</v>
      </c>
      <c r="C125" s="396"/>
      <c r="D125" s="393"/>
      <c r="E125" s="393"/>
      <c r="F125" s="393"/>
      <c r="G125" s="393"/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3"/>
      <c r="W125" s="393"/>
      <c r="X125" s="393"/>
      <c r="Y125" s="393"/>
      <c r="Z125" s="393"/>
      <c r="AA125" s="393"/>
      <c r="AB125" s="393"/>
      <c r="AC125" s="393"/>
      <c r="AD125" s="393"/>
      <c r="AE125" s="393"/>
      <c r="AF125" s="393"/>
      <c r="AG125" s="393"/>
    </row>
    <row r="126" spans="2:38" ht="18.75" hidden="1">
      <c r="B126" s="394" t="s">
        <v>175</v>
      </c>
      <c r="C126" s="396"/>
      <c r="D126" s="393"/>
      <c r="E126" s="393"/>
      <c r="F126" s="393"/>
      <c r="G126" s="393"/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393"/>
      <c r="S126" s="393"/>
      <c r="T126" s="393"/>
      <c r="U126" s="393"/>
      <c r="V126" s="393"/>
      <c r="W126" s="393"/>
      <c r="X126" s="393"/>
      <c r="Y126" s="393"/>
      <c r="Z126" s="393"/>
      <c r="AA126" s="393"/>
      <c r="AB126" s="393"/>
      <c r="AC126" s="393"/>
      <c r="AD126" s="393"/>
      <c r="AE126" s="393"/>
      <c r="AF126" s="393"/>
      <c r="AG126" s="393"/>
    </row>
    <row r="127" spans="2:38" ht="19.5" hidden="1" thickBot="1">
      <c r="B127" s="397" t="s">
        <v>176</v>
      </c>
      <c r="C127" s="398"/>
      <c r="D127" s="393"/>
      <c r="E127" s="393"/>
      <c r="F127" s="393"/>
      <c r="G127" s="393"/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3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F127" s="393"/>
      <c r="AG127" s="393"/>
    </row>
    <row r="128" spans="2:38">
      <c r="B128" s="393"/>
      <c r="C128" s="393"/>
      <c r="D128" s="393"/>
      <c r="E128" s="393"/>
      <c r="F128" s="393"/>
      <c r="G128" s="393"/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</row>
    <row r="129" spans="2:33">
      <c r="B129" s="393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</row>
    <row r="130" spans="2:33">
      <c r="B130" s="393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</row>
    <row r="131" spans="2:33">
      <c r="B131" s="393"/>
      <c r="C131" s="393"/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</row>
    <row r="132" spans="2:33">
      <c r="B132" s="393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</row>
    <row r="133" spans="2:33">
      <c r="B133" s="393"/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</row>
    <row r="134" spans="2:33">
      <c r="B134" s="393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</row>
    <row r="135" spans="2:33">
      <c r="B135" s="393"/>
      <c r="C135" s="393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F135" s="393"/>
      <c r="AG135" s="393"/>
    </row>
    <row r="136" spans="2:33"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</row>
    <row r="137" spans="2:33">
      <c r="B137" s="393"/>
      <c r="C137" s="393"/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</row>
    <row r="138" spans="2:33">
      <c r="B138" s="393"/>
      <c r="C138" s="393"/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</row>
    <row r="139" spans="2:33">
      <c r="B139" s="393"/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</row>
    <row r="140" spans="2:33">
      <c r="B140" s="393"/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</row>
    <row r="141" spans="2:33"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</row>
    <row r="142" spans="2:33">
      <c r="B142" s="393"/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</row>
    <row r="143" spans="2:33">
      <c r="B143" s="393"/>
      <c r="C143" s="393"/>
      <c r="D143" s="393"/>
      <c r="E143" s="393"/>
      <c r="F143" s="393"/>
      <c r="G143" s="393"/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</row>
    <row r="144" spans="2:33">
      <c r="B144" s="393"/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</row>
    <row r="145" spans="2:33">
      <c r="B145" s="393"/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</row>
    <row r="146" spans="2:33">
      <c r="B146" s="393"/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  <c r="T146" s="393"/>
      <c r="U146" s="393"/>
      <c r="V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</row>
    <row r="147" spans="2:33">
      <c r="B147" s="393"/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  <c r="T147" s="393"/>
      <c r="U147" s="393"/>
      <c r="V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F147" s="393"/>
      <c r="AG147" s="393"/>
    </row>
    <row r="148" spans="2:33"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</row>
    <row r="149" spans="2:33">
      <c r="B149" s="393"/>
      <c r="C149" s="393"/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3"/>
      <c r="W149" s="393"/>
      <c r="X149" s="393"/>
      <c r="Y149" s="393"/>
      <c r="Z149" s="393"/>
      <c r="AA149" s="393"/>
      <c r="AB149" s="393"/>
      <c r="AC149" s="393"/>
      <c r="AD149" s="393"/>
      <c r="AE149" s="393"/>
      <c r="AF149" s="393"/>
      <c r="AG149" s="393"/>
    </row>
    <row r="150" spans="2:33"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</row>
    <row r="151" spans="2:33">
      <c r="B151" s="393"/>
      <c r="C151" s="393"/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</row>
    <row r="152" spans="2:33"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</row>
  </sheetData>
  <mergeCells count="25">
    <mergeCell ref="X11:Y11"/>
    <mergeCell ref="Z11:AA11"/>
    <mergeCell ref="AC11:AD11"/>
    <mergeCell ref="AE11:AF11"/>
    <mergeCell ref="H13:O13"/>
    <mergeCell ref="P13:Q13"/>
    <mergeCell ref="R13:R15"/>
    <mergeCell ref="I14:K14"/>
    <mergeCell ref="L14:O14"/>
    <mergeCell ref="S8:AG8"/>
    <mergeCell ref="S9:AB9"/>
    <mergeCell ref="AC9:AG9"/>
    <mergeCell ref="AI9:AI15"/>
    <mergeCell ref="B11:B15"/>
    <mergeCell ref="C11:E15"/>
    <mergeCell ref="F11:F15"/>
    <mergeCell ref="G11:G15"/>
    <mergeCell ref="H11:R11"/>
    <mergeCell ref="T11:U11"/>
    <mergeCell ref="T12:U12"/>
    <mergeCell ref="V12:W12"/>
    <mergeCell ref="X12:Y12"/>
    <mergeCell ref="AC12:AD12"/>
    <mergeCell ref="AE12:AF12"/>
    <mergeCell ref="V11:W11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ddjj 1948 at2023 aceptada</vt:lpstr>
      <vt:lpstr>R17 at2023 observada </vt:lpstr>
      <vt:lpstr>R19 at2023 observada</vt:lpstr>
      <vt:lpstr>R18 at2023 observada</vt:lpstr>
      <vt:lpstr>RREE  at2023 determinado</vt:lpstr>
      <vt:lpstr>R20 at2023 observada</vt:lpstr>
      <vt:lpstr>R21 at2023 observada</vt:lpstr>
      <vt:lpstr>R17 at2023 correcto</vt:lpstr>
      <vt:lpstr>R19 at2023 correcto</vt:lpstr>
      <vt:lpstr>R18 at2023 correcta</vt:lpstr>
      <vt:lpstr>RREE  at2023 correcto</vt:lpstr>
      <vt:lpstr>R20 at2023 correcta</vt:lpstr>
      <vt:lpstr>R21 at2022 correcta</vt:lpstr>
      <vt:lpstr>ddjj 1948 at2022 correcta</vt:lpstr>
      <vt:lpstr>RREE at2022 correcta</vt:lpstr>
      <vt:lpstr>'R17 at2023 correcto'!Área_de_impresión</vt:lpstr>
      <vt:lpstr>'R17 at2023 observada '!Área_de_impresión</vt:lpstr>
      <vt:lpstr>'R18 at2023 correcta'!Área_de_impresión</vt:lpstr>
      <vt:lpstr>'R18 at2023 observada'!Área_de_impresión</vt:lpstr>
      <vt:lpstr>'R19 at2023 correcto'!Área_de_impresión</vt:lpstr>
      <vt:lpstr>'R19 at2023 observada'!Área_de_impresión</vt:lpstr>
      <vt:lpstr>'R20 at2023 correcta'!Área_de_impresión</vt:lpstr>
      <vt:lpstr>'R20 at2023 observada'!Área_de_impresión</vt:lpstr>
      <vt:lpstr>'R21 at2022 correcta'!Área_de_impresión</vt:lpstr>
      <vt:lpstr>'R21 at2023 observada'!Área_de_impresión</vt:lpstr>
      <vt:lpstr>'RREE  at2023 correcto'!Área_de_impresión</vt:lpstr>
      <vt:lpstr>'RREE  at2023 determinado'!Área_de_impresión</vt:lpstr>
      <vt:lpstr>'RREE at2022 correcta'!Área_de_impresión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2023-07-18T23:20:30Z</dcterms:modified>
</cp:coreProperties>
</file>