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ANTECEDENTES  " sheetId="45" r:id="rId1"/>
    <sheet name="INGRESO DIFERIDO " sheetId="56" r:id="rId2"/>
    <sheet name="R7   at 2021" sheetId="57" r:id="rId3"/>
    <sheet name="R7   AT 2022" sheetId="15" r:id="rId4"/>
    <sheet name="R7   AT 2023" sheetId="58" r:id="rId5"/>
    <sheet name="Libro Caja" sheetId="51" r:id="rId6"/>
    <sheet name="BASE IMPONIBLE" sheetId="9" r:id="rId7"/>
    <sheet name="R22 14D8" sheetId="53" r:id="rId8"/>
    <sheet name="R23 14D8" sheetId="61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\b" localSheetId="0">#REF!</definedName>
    <definedName name="\b" localSheetId="6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\z" localSheetId="0">#REF!</definedName>
    <definedName name="\z" localSheetId="6">#REF!</definedName>
    <definedName name="\z" localSheetId="1">#REF!</definedName>
    <definedName name="\z" localSheetId="2">#REF!</definedName>
    <definedName name="\z" localSheetId="4">#REF!</definedName>
    <definedName name="\z">#REF!</definedName>
    <definedName name="_xlnm._FilterDatabase" localSheetId="5" hidden="1">'Libro Caja'!$B$13:$L$47</definedName>
    <definedName name="aa" localSheetId="8">#REF!</definedName>
    <definedName name="aa" localSheetId="2">#REF!</definedName>
    <definedName name="aa" localSheetId="4">#REF!</definedName>
    <definedName name="aa">#REF!</definedName>
    <definedName name="aaa" localSheetId="2">#REF!</definedName>
    <definedName name="aaa" localSheetId="4">#REF!</definedName>
    <definedName name="aaa">#REF!</definedName>
    <definedName name="aaaa" localSheetId="2">#REF!</definedName>
    <definedName name="aaaa" localSheetId="4">#REF!</definedName>
    <definedName name="aaaa">#REF!</definedName>
    <definedName name="_xlnm.Print_Area" localSheetId="5">'Libro Caja'!$C$2:$L$50</definedName>
    <definedName name="_xlnm.Print_Area" localSheetId="7">'R22 14D8'!$B$2:$P$35</definedName>
    <definedName name="_xlnm.Print_Area" localSheetId="8">'R23 14D8'!$B$2:$N$21</definedName>
    <definedName name="_xlnm.Print_Area" localSheetId="2">'R7   at 2021'!$B$1:$AK$11</definedName>
    <definedName name="_xlnm.Print_Area" localSheetId="3">'R7   AT 2022'!$B$1:$AK$11</definedName>
    <definedName name="_xlnm.Print_Area" localSheetId="4">'R7   AT 2023'!$B$1:$AK$11</definedName>
    <definedName name="casa" localSheetId="0">#REF!</definedName>
    <definedName name="casa" localSheetId="8">#REF!</definedName>
    <definedName name="casa" localSheetId="2">#REF!</definedName>
    <definedName name="casa" localSheetId="4">#REF!</definedName>
    <definedName name="casa">#REF!</definedName>
    <definedName name="CBDDSDSGSE" localSheetId="0">#REF!</definedName>
    <definedName name="CBDDSDSGSE" localSheetId="6">#REF!</definedName>
    <definedName name="CBDDSDSGSE" localSheetId="1">#REF!</definedName>
    <definedName name="CBDDSDSGSE" localSheetId="2">#REF!</definedName>
    <definedName name="CBDDSDSGSE" localSheetId="4">#REF!</definedName>
    <definedName name="CBDDSDSGSE">#REF!</definedName>
    <definedName name="CC" localSheetId="0">#REF!</definedName>
    <definedName name="CC" localSheetId="6">#REF!</definedName>
    <definedName name="CC" localSheetId="1">#REF!</definedName>
    <definedName name="CC" localSheetId="2">#REF!</definedName>
    <definedName name="CC" localSheetId="4">#REF!</definedName>
    <definedName name="CC">#REF!</definedName>
    <definedName name="CCCC" localSheetId="0">[1]bien!#REF!</definedName>
    <definedName name="CCCC" localSheetId="6">[1]bien!#REF!</definedName>
    <definedName name="CCCC" localSheetId="1">[1]bien!#REF!</definedName>
    <definedName name="CCCC" localSheetId="2">[1]bien!#REF!</definedName>
    <definedName name="CCCC" localSheetId="4">[1]bien!#REF!</definedName>
    <definedName name="CCCC">[1]bien!#REF!</definedName>
    <definedName name="CCCCC" localSheetId="0">[1]bien!#REF!</definedName>
    <definedName name="CCCCC" localSheetId="6">[1]bien!#REF!</definedName>
    <definedName name="CCCCC" localSheetId="1">[1]bien!#REF!</definedName>
    <definedName name="CCCCC" localSheetId="2">[1]bien!#REF!</definedName>
    <definedName name="CCCCC" localSheetId="4">[1]bien!#REF!</definedName>
    <definedName name="CCCCC">[1]bien!#REF!</definedName>
    <definedName name="CERTIFICADO" localSheetId="0">#REF!</definedName>
    <definedName name="CERTIFICADO" localSheetId="8">#REF!</definedName>
    <definedName name="CERTIFICADO" localSheetId="2">#REF!</definedName>
    <definedName name="CERTIFICADO" localSheetId="4">#REF!</definedName>
    <definedName name="CERTIFICADO">#REF!</definedName>
    <definedName name="DD" localSheetId="0">#REF!</definedName>
    <definedName name="DD" localSheetId="6">#REF!</definedName>
    <definedName name="DD" localSheetId="1">#REF!</definedName>
    <definedName name="DD" localSheetId="2">#REF!</definedName>
    <definedName name="DD" localSheetId="4">#REF!</definedName>
    <definedName name="DD">#REF!</definedName>
    <definedName name="DFF" localSheetId="0">#REF!</definedName>
    <definedName name="DFF" localSheetId="6">#REF!</definedName>
    <definedName name="DFF" localSheetId="1">#REF!</definedName>
    <definedName name="DFF" localSheetId="2">#REF!</definedName>
    <definedName name="DFF" localSheetId="4">#REF!</definedName>
    <definedName name="DFF">#REF!</definedName>
    <definedName name="DFFFD" localSheetId="0">#REF!</definedName>
    <definedName name="DFFFD" localSheetId="6">#REF!</definedName>
    <definedName name="DFFFD" localSheetId="1">#REF!</definedName>
    <definedName name="DFFFD" localSheetId="2">#REF!</definedName>
    <definedName name="DFFFD" localSheetId="4">#REF!</definedName>
    <definedName name="DFFFD">#REF!</definedName>
    <definedName name="DOS" localSheetId="0">#REF!</definedName>
    <definedName name="DOS" localSheetId="6">#REF!</definedName>
    <definedName name="DOS" localSheetId="1">#REF!</definedName>
    <definedName name="DOS" localSheetId="2">#REF!</definedName>
    <definedName name="DOS" localSheetId="4">#REF!</definedName>
    <definedName name="DOS">#REF!</definedName>
    <definedName name="EDEE" localSheetId="0">#REF!</definedName>
    <definedName name="EDEE" localSheetId="6">#REF!</definedName>
    <definedName name="EDEE" localSheetId="1">#REF!</definedName>
    <definedName name="EDEE" localSheetId="2">#REF!</definedName>
    <definedName name="EDEE" localSheetId="4">#REF!</definedName>
    <definedName name="EDEE">#REF!</definedName>
    <definedName name="Excel_BuiltIn_Print_Area_2_1" localSheetId="0">#REF!</definedName>
    <definedName name="Excel_BuiltIn_Print_Area_2_1" localSheetId="6">#REF!</definedName>
    <definedName name="Excel_BuiltIn_Print_Area_2_1" localSheetId="1">#REF!</definedName>
    <definedName name="Excel_BuiltIn_Print_Area_2_1" localSheetId="2">#REF!</definedName>
    <definedName name="Excel_BuiltIn_Print_Area_2_1" localSheetId="4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6">[1]bien!#REF!</definedName>
    <definedName name="fecha_act" localSheetId="1">[1]bien!#REF!</definedName>
    <definedName name="fecha_act" localSheetId="2">[1]bien!#REF!</definedName>
    <definedName name="fecha_act" localSheetId="4">[1]bien!#REF!</definedName>
    <definedName name="fecha_act">[1]bien!#REF!</definedName>
    <definedName name="FF" localSheetId="0">#REF!</definedName>
    <definedName name="FF" localSheetId="6">#REF!</definedName>
    <definedName name="FF" localSheetId="1">#REF!</definedName>
    <definedName name="FF" localSheetId="2">#REF!</definedName>
    <definedName name="FF" localSheetId="4">#REF!</definedName>
    <definedName name="FF">#REF!</definedName>
    <definedName name="FFF" localSheetId="0">#REF!</definedName>
    <definedName name="FFF" localSheetId="6">#REF!</definedName>
    <definedName name="FFF" localSheetId="1">#REF!</definedName>
    <definedName name="FFF" localSheetId="2">#REF!</definedName>
    <definedName name="FFF" localSheetId="4">#REF!</definedName>
    <definedName name="FFF">#REF!</definedName>
    <definedName name="FFFF" localSheetId="0">[1]bien!#REF!</definedName>
    <definedName name="FFFF" localSheetId="6">[1]bien!#REF!</definedName>
    <definedName name="FFFF" localSheetId="1">[1]bien!#REF!</definedName>
    <definedName name="FFFF" localSheetId="2">[1]bien!#REF!</definedName>
    <definedName name="FFFF" localSheetId="4">[1]bien!#REF!</definedName>
    <definedName name="FFFF">[1]bien!#REF!</definedName>
    <definedName name="g" localSheetId="0">#REF!</definedName>
    <definedName name="g" localSheetId="8">#REF!</definedName>
    <definedName name="g" localSheetId="2">#REF!</definedName>
    <definedName name="g" localSheetId="4">#REF!</definedName>
    <definedName name="g">#REF!</definedName>
    <definedName name="ggg">#REF!</definedName>
    <definedName name="GVKey">""</definedName>
    <definedName name="HGHHH" localSheetId="0">#REF!</definedName>
    <definedName name="HGHHH" localSheetId="6">#REF!</definedName>
    <definedName name="HGHHH" localSheetId="1">#REF!</definedName>
    <definedName name="HGHHH" localSheetId="2">#REF!</definedName>
    <definedName name="HGHHH" localSheetId="4">#REF!</definedName>
    <definedName name="HGHHH">#REF!</definedName>
    <definedName name="HHHH" localSheetId="0">#REF!</definedName>
    <definedName name="HHHH" localSheetId="6">#REF!</definedName>
    <definedName name="HHHH" localSheetId="1">#REF!</definedName>
    <definedName name="HHHH" localSheetId="2">#REF!</definedName>
    <definedName name="HHHH" localSheetId="4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6">#REF!</definedName>
    <definedName name="INVERSION" localSheetId="1">#REF!</definedName>
    <definedName name="INVERSION" localSheetId="7">#REF!</definedName>
    <definedName name="INVERSION" localSheetId="8">#REF!</definedName>
    <definedName name="INVERSION" localSheetId="2">#REF!</definedName>
    <definedName name="INVERSION" localSheetId="3">#REF!</definedName>
    <definedName name="INVERSION" localSheetId="4">#REF!</definedName>
    <definedName name="INVERSION">#REF!</definedName>
    <definedName name="ipc">'[1]calculos planilla'!$P$3:$Q$146</definedName>
    <definedName name="matriz" localSheetId="0">#REF!</definedName>
    <definedName name="matriz" localSheetId="6">#REF!</definedName>
    <definedName name="matriz" localSheetId="1">#REF!</definedName>
    <definedName name="matriz" localSheetId="2">#REF!</definedName>
    <definedName name="matriz" localSheetId="4">#REF!</definedName>
    <definedName name="matriz">#REF!</definedName>
    <definedName name="matriz2" localSheetId="0">#REF!</definedName>
    <definedName name="matriz2" localSheetId="6">#REF!</definedName>
    <definedName name="matriz2" localSheetId="1">#REF!</definedName>
    <definedName name="matriz2" localSheetId="2">#REF!</definedName>
    <definedName name="matriz2" localSheetId="4">#REF!</definedName>
    <definedName name="matriz2">#REF!</definedName>
    <definedName name="mmm" localSheetId="2">#REF!</definedName>
    <definedName name="mmm" localSheetId="4">#REF!</definedName>
    <definedName name="mmm">#REF!</definedName>
    <definedName name="operacion" localSheetId="0">#REF!</definedName>
    <definedName name="operacion" localSheetId="6">#REF!</definedName>
    <definedName name="operacion" localSheetId="1">#REF!</definedName>
    <definedName name="operacion" localSheetId="7">#REF!</definedName>
    <definedName name="operacion" localSheetId="8">#REF!</definedName>
    <definedName name="operacion" localSheetId="2">#REF!</definedName>
    <definedName name="operacion" localSheetId="3">#REF!</definedName>
    <definedName name="operacion" localSheetId="4">#REF!</definedName>
    <definedName name="operacion">#REF!</definedName>
    <definedName name="OPERACION1" localSheetId="0">#REF!</definedName>
    <definedName name="OPERACION1" localSheetId="6">#REF!</definedName>
    <definedName name="OPERACION1" localSheetId="1">#REF!</definedName>
    <definedName name="OPERACION1" localSheetId="7">#REF!</definedName>
    <definedName name="OPERACION1" localSheetId="8">#REF!</definedName>
    <definedName name="OPERACION1" localSheetId="2">#REF!</definedName>
    <definedName name="OPERACION1" localSheetId="3">#REF!</definedName>
    <definedName name="OPERACION1" localSheetId="4">#REF!</definedName>
    <definedName name="OPERACION1">#REF!</definedName>
    <definedName name="operacion4" localSheetId="2">#REF!</definedName>
    <definedName name="operacion4" localSheetId="4">#REF!</definedName>
    <definedName name="operacion4">#REF!</definedName>
    <definedName name="ORDENADO" localSheetId="0">#REF!</definedName>
    <definedName name="ORDENADO" localSheetId="6">#REF!</definedName>
    <definedName name="ORDENADO" localSheetId="1">#REF!</definedName>
    <definedName name="ORDENADO" localSheetId="2">#REF!</definedName>
    <definedName name="ORDENADO" localSheetId="4">#REF!</definedName>
    <definedName name="ORDENADO">#REF!</definedName>
    <definedName name="pert" localSheetId="2">#REF!</definedName>
    <definedName name="pert" localSheetId="4">#REF!</definedName>
    <definedName name="pert">#REF!</definedName>
    <definedName name="RRRR" localSheetId="0">#REF!</definedName>
    <definedName name="RRRR" localSheetId="6">#REF!</definedName>
    <definedName name="RRRR" localSheetId="1">#REF!</definedName>
    <definedName name="RRRR" localSheetId="2">#REF!</definedName>
    <definedName name="RRRR" localSheetId="4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6">#REF!</definedName>
    <definedName name="SRDF" localSheetId="1">#REF!</definedName>
    <definedName name="SRDF" localSheetId="2">#REF!</definedName>
    <definedName name="SRDF" localSheetId="4">#REF!</definedName>
    <definedName name="SRDF">#REF!</definedName>
    <definedName name="ssss" localSheetId="2">#REF!</definedName>
    <definedName name="ssss" localSheetId="4">#REF!</definedName>
    <definedName name="ssss">#REF!</definedName>
    <definedName name="TABLAS" localSheetId="0">#REF!</definedName>
    <definedName name="TABLAS" localSheetId="6">#REF!</definedName>
    <definedName name="TABLAS" localSheetId="1">#REF!</definedName>
    <definedName name="TABLAS" localSheetId="2">#REF!</definedName>
    <definedName name="TABLAS" localSheetId="4">#REF!</definedName>
    <definedName name="TABLAS">#REF!</definedName>
    <definedName name="TTTT" localSheetId="0">#REF!</definedName>
    <definedName name="TTTT" localSheetId="6">#REF!</definedName>
    <definedName name="TTTT" localSheetId="1">#REF!</definedName>
    <definedName name="TTTT" localSheetId="2">#REF!</definedName>
    <definedName name="TTTT" localSheetId="4">#REF!</definedName>
    <definedName name="TTTT">#REF!</definedName>
    <definedName name="v" localSheetId="0">'[2]Registrar '!$A$2:$B$182</definedName>
    <definedName name="v" localSheetId="6">'[3]Registrar '!$A$2:$B$182</definedName>
    <definedName name="v" localSheetId="1">'[2]Registrar '!$A$2:$B$182</definedName>
    <definedName name="v">'[4]Registrar '!$A$2:$B$182</definedName>
    <definedName name="VFGDGDS" localSheetId="0">#REF!</definedName>
    <definedName name="VFGDGDS" localSheetId="6">#REF!</definedName>
    <definedName name="VFGDGDS" localSheetId="1">#REF!</definedName>
    <definedName name="VFGDGDS" localSheetId="2">#REF!</definedName>
    <definedName name="VFGDGDS" localSheetId="4">#REF!</definedName>
    <definedName name="VFGDGDS">#REF!</definedName>
    <definedName name="Vutil">[1]bien!$G$17</definedName>
    <definedName name="XX" localSheetId="0">#REF!</definedName>
    <definedName name="XX" localSheetId="6">#REF!</definedName>
    <definedName name="XX" localSheetId="1">#REF!</definedName>
    <definedName name="XX" localSheetId="2">#REF!</definedName>
    <definedName name="XX" localSheetId="4">#REF!</definedName>
    <definedName name="XX">#REF!</definedName>
    <definedName name="XXX" localSheetId="0">#REF!</definedName>
    <definedName name="XXX" localSheetId="6">#REF!</definedName>
    <definedName name="XXX" localSheetId="1">#REF!</definedName>
    <definedName name="XXX" localSheetId="2">#REF!</definedName>
    <definedName name="XXX" localSheetId="4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51" l="1"/>
  <c r="I4" i="61" l="1"/>
  <c r="I12" i="61" l="1"/>
  <c r="H34" i="51" l="1"/>
  <c r="M9" i="58"/>
  <c r="F26" i="9" l="1"/>
  <c r="F59" i="51" l="1"/>
  <c r="F36" i="9"/>
  <c r="F16" i="9"/>
  <c r="F17" i="9"/>
  <c r="F18" i="9"/>
  <c r="F20" i="9"/>
  <c r="D15" i="9"/>
  <c r="F15" i="9" s="1"/>
  <c r="D19" i="9"/>
  <c r="F19" i="9" s="1"/>
  <c r="D14" i="9"/>
  <c r="F14" i="9" s="1"/>
  <c r="K23" i="51"/>
  <c r="K24" i="51"/>
  <c r="K25" i="51"/>
  <c r="K26" i="51"/>
  <c r="K27" i="51"/>
  <c r="D64" i="9" s="1"/>
  <c r="K28" i="51"/>
  <c r="K29" i="51"/>
  <c r="K30" i="51"/>
  <c r="D67" i="9" s="1"/>
  <c r="K22" i="51"/>
  <c r="K14" i="51"/>
  <c r="E70" i="45"/>
  <c r="E65" i="45"/>
  <c r="E63" i="45"/>
  <c r="E58" i="45"/>
  <c r="E42" i="45"/>
  <c r="F24" i="45"/>
  <c r="G24" i="45"/>
  <c r="E24" i="45"/>
  <c r="F62" i="51" l="1"/>
  <c r="I13" i="61"/>
  <c r="C59" i="51"/>
  <c r="L28" i="51"/>
  <c r="D65" i="9"/>
  <c r="L24" i="51"/>
  <c r="D61" i="9"/>
  <c r="L22" i="51"/>
  <c r="D59" i="9"/>
  <c r="L23" i="51"/>
  <c r="D60" i="9"/>
  <c r="L26" i="51"/>
  <c r="D63" i="9"/>
  <c r="L29" i="51"/>
  <c r="D66" i="9"/>
  <c r="L25" i="51"/>
  <c r="D62" i="9"/>
  <c r="D17" i="56"/>
  <c r="D38" i="56" s="1"/>
  <c r="D16" i="56"/>
  <c r="K16" i="53"/>
  <c r="E77" i="9"/>
  <c r="F11" i="9"/>
  <c r="K7" i="53" s="1"/>
  <c r="D15" i="56"/>
  <c r="D36" i="56" s="1"/>
  <c r="K21" i="51"/>
  <c r="L21" i="51" s="1"/>
  <c r="G60" i="45"/>
  <c r="K39" i="51" s="1"/>
  <c r="D79" i="9"/>
  <c r="G66" i="45"/>
  <c r="K45" i="51" s="1"/>
  <c r="D70" i="9" s="1"/>
  <c r="G67" i="45"/>
  <c r="K46" i="51" s="1"/>
  <c r="L46" i="51" s="1"/>
  <c r="F51" i="9" s="1"/>
  <c r="G44" i="45"/>
  <c r="K20" i="51" s="1"/>
  <c r="D31" i="9" s="1"/>
  <c r="H17" i="51"/>
  <c r="H18" i="51" s="1"/>
  <c r="H19" i="51" s="1"/>
  <c r="H20" i="51" s="1"/>
  <c r="H21" i="51" s="1"/>
  <c r="G69" i="45"/>
  <c r="G68" i="45"/>
  <c r="K47" i="51" s="1"/>
  <c r="D75" i="9" s="1"/>
  <c r="K60" i="45"/>
  <c r="L60" i="45" s="1"/>
  <c r="L42" i="45"/>
  <c r="L43" i="45"/>
  <c r="L45" i="45"/>
  <c r="L46" i="45"/>
  <c r="L47" i="45"/>
  <c r="L48" i="45"/>
  <c r="L49" i="45"/>
  <c r="L50" i="45"/>
  <c r="L51" i="45"/>
  <c r="L53" i="45"/>
  <c r="L54" i="45"/>
  <c r="L56" i="45"/>
  <c r="L57" i="45"/>
  <c r="L58" i="45"/>
  <c r="L59" i="45"/>
  <c r="K61" i="45"/>
  <c r="L61" i="45" s="1"/>
  <c r="K55" i="45"/>
  <c r="L55" i="45" s="1"/>
  <c r="K52" i="45"/>
  <c r="L52" i="45" s="1"/>
  <c r="K40" i="45"/>
  <c r="L40" i="45" s="1"/>
  <c r="K41" i="45"/>
  <c r="L41" i="45" s="1"/>
  <c r="G59" i="45"/>
  <c r="K38" i="51" s="1"/>
  <c r="D68" i="9" s="1"/>
  <c r="G61" i="45"/>
  <c r="K40" i="51" s="1"/>
  <c r="G62" i="45"/>
  <c r="K41" i="51" s="1"/>
  <c r="D71" i="9" s="1"/>
  <c r="G63" i="45"/>
  <c r="K42" i="51" s="1"/>
  <c r="G58" i="45"/>
  <c r="K37" i="51" s="1"/>
  <c r="D73" i="9" s="1"/>
  <c r="D32" i="56" l="1"/>
  <c r="AF20" i="57" s="1"/>
  <c r="D24" i="56"/>
  <c r="T20" i="57" s="1"/>
  <c r="L39" i="51"/>
  <c r="F54" i="9" s="1"/>
  <c r="K30" i="53" s="1"/>
  <c r="H23" i="51"/>
  <c r="H24" i="51" s="1"/>
  <c r="H25" i="51" s="1"/>
  <c r="H26" i="51" s="1"/>
  <c r="H27" i="51" s="1"/>
  <c r="H28" i="51" s="1"/>
  <c r="H29" i="51" s="1"/>
  <c r="H30" i="51" s="1"/>
  <c r="H32" i="51" s="1"/>
  <c r="H33" i="51" s="1"/>
  <c r="H35" i="51" s="1"/>
  <c r="H36" i="51" s="1"/>
  <c r="H37" i="51" s="1"/>
  <c r="H38" i="51" s="1"/>
  <c r="H39" i="51" s="1"/>
  <c r="H40" i="51" s="1"/>
  <c r="H41" i="51" s="1"/>
  <c r="H42" i="51" s="1"/>
  <c r="H43" i="51" s="1"/>
  <c r="H44" i="51" s="1"/>
  <c r="H45" i="51" s="1"/>
  <c r="H46" i="51" s="1"/>
  <c r="H47" i="51" s="1"/>
  <c r="D37" i="56"/>
  <c r="D39" i="56" s="1"/>
  <c r="D28" i="56"/>
  <c r="Z20" i="57" s="1"/>
  <c r="L37" i="51"/>
  <c r="L42" i="51"/>
  <c r="D49" i="9"/>
  <c r="I14" i="61" s="1"/>
  <c r="D54" i="9"/>
  <c r="D51" i="9"/>
  <c r="K27" i="53" s="1"/>
  <c r="G57" i="45"/>
  <c r="K36" i="51" s="1"/>
  <c r="L36" i="51" s="1"/>
  <c r="F46" i="9" s="1"/>
  <c r="G56" i="45"/>
  <c r="K35" i="51" s="1"/>
  <c r="L35" i="51" s="1"/>
  <c r="G54" i="45"/>
  <c r="K33" i="51" s="1"/>
  <c r="D76" i="9" s="1"/>
  <c r="G55" i="45"/>
  <c r="K34" i="51" s="1"/>
  <c r="L34" i="51" s="1"/>
  <c r="F47" i="9" s="1"/>
  <c r="G64" i="45"/>
  <c r="K43" i="51" s="1"/>
  <c r="L43" i="51" s="1"/>
  <c r="G65" i="45"/>
  <c r="G53" i="45"/>
  <c r="K32" i="51" s="1"/>
  <c r="D74" i="9" s="1"/>
  <c r="G52" i="45"/>
  <c r="K31" i="51" s="1"/>
  <c r="F46" i="45"/>
  <c r="F47" i="45"/>
  <c r="F48" i="45"/>
  <c r="F23" i="9" s="1"/>
  <c r="K39" i="45"/>
  <c r="L39" i="45" s="1"/>
  <c r="G42" i="45"/>
  <c r="K15" i="51" s="1"/>
  <c r="D9" i="9" s="1"/>
  <c r="G43" i="45"/>
  <c r="K19" i="51" s="1"/>
  <c r="G41" i="45"/>
  <c r="E15" i="45"/>
  <c r="E11" i="45"/>
  <c r="E10" i="45"/>
  <c r="E9" i="45"/>
  <c r="T7" i="57" l="1"/>
  <c r="T8" i="57" s="1"/>
  <c r="T11" i="57" s="1"/>
  <c r="T7" i="15" s="1"/>
  <c r="T8" i="15" s="1"/>
  <c r="T24" i="57"/>
  <c r="T21" i="57"/>
  <c r="AF7" i="57"/>
  <c r="AF8" i="57" s="1"/>
  <c r="AF11" i="57" s="1"/>
  <c r="AF7" i="15" s="1"/>
  <c r="AF8" i="15" s="1"/>
  <c r="AF21" i="57"/>
  <c r="AF24" i="57" s="1"/>
  <c r="D33" i="56"/>
  <c r="D48" i="56" s="1"/>
  <c r="F45" i="9"/>
  <c r="Z7" i="57"/>
  <c r="Z21" i="57"/>
  <c r="Z24" i="57" s="1"/>
  <c r="F9" i="9"/>
  <c r="L31" i="51"/>
  <c r="L19" i="51"/>
  <c r="D12" i="9"/>
  <c r="D29" i="56"/>
  <c r="D47" i="56" s="1"/>
  <c r="D46" i="9"/>
  <c r="D43" i="9"/>
  <c r="D72" i="9"/>
  <c r="D47" i="9"/>
  <c r="K23" i="53" s="1"/>
  <c r="D45" i="9"/>
  <c r="K21" i="53" s="1"/>
  <c r="K44" i="51"/>
  <c r="D69" i="9" s="1"/>
  <c r="F22" i="9"/>
  <c r="F24" i="9"/>
  <c r="I24" i="9" s="1"/>
  <c r="D34" i="56"/>
  <c r="D25" i="56"/>
  <c r="D43" i="56" s="1"/>
  <c r="K17" i="51"/>
  <c r="L17" i="51" s="1"/>
  <c r="D18" i="56"/>
  <c r="I16" i="61" l="1"/>
  <c r="F43" i="9"/>
  <c r="G57" i="51"/>
  <c r="Z11" i="57"/>
  <c r="Z7" i="15" s="1"/>
  <c r="Z8" i="15" s="1"/>
  <c r="Z8" i="57"/>
  <c r="D57" i="51"/>
  <c r="F61" i="51"/>
  <c r="D77" i="9"/>
  <c r="F12" i="9"/>
  <c r="D26" i="9"/>
  <c r="D25" i="9" s="1"/>
  <c r="D30" i="56"/>
  <c r="K22" i="53"/>
  <c r="D26" i="56"/>
  <c r="K19" i="53"/>
  <c r="D20" i="56"/>
  <c r="N20" i="57" s="1"/>
  <c r="D6" i="56"/>
  <c r="D9" i="56" s="1"/>
  <c r="D21" i="9"/>
  <c r="D13" i="9"/>
  <c r="N7" i="57" l="1"/>
  <c r="N21" i="57"/>
  <c r="N24" i="57" s="1"/>
  <c r="K8" i="53"/>
  <c r="F52" i="9"/>
  <c r="F77" i="9" s="1"/>
  <c r="F60" i="51"/>
  <c r="D21" i="56"/>
  <c r="D10" i="56"/>
  <c r="D11" i="56" s="1"/>
  <c r="N8" i="57" l="1"/>
  <c r="N11" i="57" s="1"/>
  <c r="N7" i="15" s="1"/>
  <c r="N8" i="15" s="1"/>
  <c r="K29" i="53"/>
  <c r="G59" i="51"/>
  <c r="G63" i="51" s="1"/>
  <c r="D42" i="56"/>
  <c r="D46" i="56" s="1"/>
  <c r="D49" i="56" s="1"/>
  <c r="D22" i="56"/>
  <c r="D44" i="56" l="1"/>
  <c r="D34" i="9"/>
  <c r="E34" i="9"/>
  <c r="C34" i="9"/>
  <c r="D28" i="9"/>
  <c r="E28" i="9"/>
  <c r="F28" i="9"/>
  <c r="E25" i="9"/>
  <c r="F25" i="9"/>
  <c r="K11" i="53" s="1"/>
  <c r="C25" i="9"/>
  <c r="E21" i="9"/>
  <c r="F21" i="9"/>
  <c r="G21" i="9"/>
  <c r="C21" i="9"/>
  <c r="E13" i="9"/>
  <c r="F13" i="9"/>
  <c r="K9" i="53" s="1"/>
  <c r="C13" i="9"/>
  <c r="F37" i="9"/>
  <c r="F34" i="9" s="1"/>
  <c r="K13" i="53" s="1"/>
  <c r="E6" i="9"/>
  <c r="K12" i="53" l="1"/>
  <c r="E39" i="9"/>
  <c r="K10" i="53"/>
  <c r="K17" i="53"/>
  <c r="G39" i="45" l="1"/>
  <c r="K16" i="51" s="1"/>
  <c r="L16" i="51" s="1"/>
  <c r="D7" i="9" l="1"/>
  <c r="G40" i="45"/>
  <c r="K18" i="51" s="1"/>
  <c r="C57" i="51" s="1"/>
  <c r="C60" i="51" s="1"/>
  <c r="F7" i="9" l="1"/>
  <c r="L18" i="51"/>
  <c r="F57" i="51" s="1"/>
  <c r="F63" i="51" s="1"/>
  <c r="H63" i="51" s="1"/>
  <c r="D8" i="9"/>
  <c r="E57" i="51"/>
  <c r="K34" i="53"/>
  <c r="C28" i="9"/>
  <c r="C6" i="9"/>
  <c r="H57" i="51" l="1"/>
  <c r="F8" i="9"/>
  <c r="C39" i="9"/>
  <c r="D6" i="9"/>
  <c r="C77" i="9"/>
  <c r="D39" i="9" l="1"/>
  <c r="D80" i="9" s="1"/>
  <c r="F6" i="9"/>
  <c r="C78" i="9"/>
  <c r="K5" i="53" l="1"/>
  <c r="K15" i="53" s="1"/>
  <c r="K35" i="53" s="1"/>
  <c r="F39" i="9"/>
  <c r="F58" i="51" s="1"/>
  <c r="F81" i="9" l="1"/>
  <c r="I9" i="61" s="1"/>
  <c r="I20" i="61" s="1"/>
  <c r="AF11" i="15" l="1"/>
  <c r="AF7" i="58" s="1"/>
  <c r="Z11" i="15"/>
  <c r="Z7" i="58" s="1"/>
  <c r="T11" i="15"/>
  <c r="T7" i="58" s="1"/>
  <c r="N11" i="15"/>
  <c r="N7" i="58" s="1"/>
  <c r="N8" i="58" l="1"/>
  <c r="N11" i="58"/>
  <c r="T8" i="58"/>
  <c r="T11" i="58" s="1"/>
  <c r="Z8" i="58"/>
  <c r="Z11" i="58"/>
  <c r="AF8" i="58"/>
  <c r="AF11" i="58"/>
  <c r="M9" i="15"/>
</calcChain>
</file>

<file path=xl/sharedStrings.xml><?xml version="1.0" encoding="utf-8"?>
<sst xmlns="http://schemas.openxmlformats.org/spreadsheetml/2006/main" count="604" uniqueCount="281">
  <si>
    <t>+</t>
  </si>
  <si>
    <t>-</t>
  </si>
  <si>
    <t>=</t>
  </si>
  <si>
    <t>Detalle</t>
  </si>
  <si>
    <t>Saldo de rentas tributables acumuladas</t>
  </si>
  <si>
    <t xml:space="preserve">
Incremento 
</t>
  </si>
  <si>
    <t xml:space="preserve">
Crédito 
</t>
  </si>
  <si>
    <t>No Sujeto a Restitución</t>
  </si>
  <si>
    <t xml:space="preserve"> Sujeto a Restitución</t>
  </si>
  <si>
    <t>Saldo de ingreso diferido pendiente de tributación correspondiente a lo dispuesto en el ex art. 14 ter letra A N° 2 LIR y en el art. 3° transitorio de la Ley N° 20.780</t>
  </si>
  <si>
    <t xml:space="preserve">Ingreso  diferido a  imputar  en  el ejercicio </t>
  </si>
  <si>
    <t>Saldo de ingreso diferido pendiente de tributación de acuerdo al art 14 letra D) N°8, letra d) de la LIR, artículo 40 transitorio  de la Ley 21.210 y Circular 62 de 2020.</t>
  </si>
  <si>
    <t>Saldo de ingreso diferido pendiente de tributación de acuerdo al art. 15° transitorio de la Ley N° 21.210</t>
  </si>
  <si>
    <t>TOTAL Saldo ingreso diferido a imputar en los ejercicios siguientes</t>
  </si>
  <si>
    <t>Otros ingresos percibidos o devengados</t>
  </si>
  <si>
    <t>DDAN</t>
  </si>
  <si>
    <t>STUT</t>
  </si>
  <si>
    <t>RUT</t>
  </si>
  <si>
    <t>(-)</t>
  </si>
  <si>
    <t>TOTAL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</si>
  <si>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</si>
  <si>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</si>
  <si>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</si>
  <si>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</si>
  <si>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</si>
  <si>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</si>
  <si>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</si>
  <si>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</si>
  <si>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</si>
  <si>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pérdida tributaria en cambio de régimen</t>
  </si>
  <si>
    <t>Existencias o insumos del negocio,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</si>
  <si>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</si>
  <si>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</si>
  <si>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</si>
  <si>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</si>
  <si>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</si>
  <si>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Intereses y reajustes pagados por préstamos y otros</t>
  </si>
  <si>
    <t>Amortización de intangibles, art. 22° transitorio bis, inc. 4°, 5° y 6° Ley N° 21.210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</si>
  <si>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</si>
  <si>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</si>
  <si>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</si>
  <si>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Créditos incobrables castigados en el ejercicio (reconocidos sobre ingresos devengados)</t>
  </si>
  <si>
    <t>TOTAL DE EGRESOS ANUALES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</si>
  <si>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</si>
  <si>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</si>
  <si>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</si>
  <si>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</si>
  <si>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</si>
  <si>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</si>
  <si>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</si>
  <si>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pagados</t>
  </si>
  <si>
    <t>Gasto por saldo inicial de activos fijos depreciables en cambio de régimen</t>
  </si>
  <si>
    <t>Existencias o insumos del negocio</t>
  </si>
  <si>
    <t>Gastos de rentas de fuente extranjera</t>
  </si>
  <si>
    <t>Adquisición de bienes del activo fijo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</si>
  <si>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</si>
  <si>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</si>
  <si>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</si>
  <si>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Dividendo o retiro que es RAP</t>
  </si>
  <si>
    <t>Dividendo o retiro que es REX</t>
  </si>
  <si>
    <t>Dividendo o retiro que es INR</t>
  </si>
  <si>
    <t xml:space="preserve">El CPT 31.12.2019  sumó </t>
  </si>
  <si>
    <t>El Capital Pagado y reajustado 31.12.2019</t>
  </si>
  <si>
    <t>Los saldos del RREE al 31.12.2019</t>
  </si>
  <si>
    <t>SAC 31.12.2016 C/DEV</t>
  </si>
  <si>
    <t>CREDITO</t>
  </si>
  <si>
    <t>CAJA</t>
  </si>
  <si>
    <t>De los egresos del año</t>
  </si>
  <si>
    <t xml:space="preserve">ESTADO </t>
  </si>
  <si>
    <t>RESULTADO</t>
  </si>
  <si>
    <t>Ingresos No Rentas</t>
  </si>
  <si>
    <t>Otros gastos deducibles de los ingresos aceptados</t>
  </si>
  <si>
    <t>No pagado</t>
  </si>
  <si>
    <t>No Percibido  ó</t>
  </si>
  <si>
    <t>ANEXO 3. LIBRO DE CAJA CONTRIBUYENTES ACOGIDOS AL RÉGIMEN DEL ARTÍCULO 14 LETRA D) DEL N°3 Y N°8 LETRA (a) DE LA LEY SOBRE IMPUESTO A LA RENTA</t>
  </si>
  <si>
    <t>PERÍODO</t>
  </si>
  <si>
    <t>77.777.777-7</t>
  </si>
  <si>
    <t>NOMBRE/RAZÓN SOCIAL</t>
  </si>
  <si>
    <t>REGISTRO DE OPERACIONES</t>
  </si>
  <si>
    <t>N° CORRELATIVO</t>
  </si>
  <si>
    <t>TIPO OPERACIÓN (FLUJO INGRESO = 1; FLUJO EGRESO = 2)</t>
  </si>
  <si>
    <t>N° DE DOCUMENTO</t>
  </si>
  <si>
    <t>TIPO DOCUMENTO</t>
  </si>
  <si>
    <t>RUT EMISOR</t>
  </si>
  <si>
    <t>FECHA OPERACIÓN</t>
  </si>
  <si>
    <t>GLOSA DE OPERACIÓN</t>
  </si>
  <si>
    <t>MONTO TOTAL FLUJO DE INGRESO O EGRESO</t>
  </si>
  <si>
    <t>MONTO QUE AFECTA LA BASE IMPONIBLE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</si>
  <si>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</si>
  <si>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</si>
  <si>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</si>
  <si>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</si>
  <si>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</si>
  <si>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</si>
  <si>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</si>
  <si>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</si>
  <si>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</si>
  <si>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SALDOS Y TOTALES LIBRO DE CAJA</t>
  </si>
  <si>
    <t>FLUJO DE INGRESOS Y EGRESOS</t>
  </si>
  <si>
    <t>MONTOS QUE AFECTAN LA BASE IMPONIBLE</t>
  </si>
  <si>
    <t>TOTAL MONTO FLUJO DE INGRESOS</t>
  </si>
  <si>
    <t>TOTAL MONTO FLUJO DE EGRESOS</t>
  </si>
  <si>
    <t>SALDO FLUJO DE CAJA</t>
  </si>
  <si>
    <t>INGRESOS</t>
  </si>
  <si>
    <t>EGRESOS</t>
  </si>
  <si>
    <t>RESULTADO NETO</t>
  </si>
  <si>
    <t>Otros considerandos</t>
  </si>
  <si>
    <t>A contar del 1 de enero de 2020 la empresa quedó sujeta al régimen 14 D Nº 8</t>
  </si>
  <si>
    <t>Recuadro N° 22: BASE IMPONIBLE RÉGIMEN DE TRANSPARENCIA TRIBUTARIA (art. 14 letra D) N° 8 LIR)</t>
  </si>
  <si>
    <t>Rentas de fuente extranjera</t>
  </si>
  <si>
    <t>Mayor valor por rescate o enajenación de inversiones o bienes no depreciables</t>
  </si>
  <si>
    <t>Dividendos o retiros percibidos en el ejercicio, por participaciones en otras empresas</t>
  </si>
  <si>
    <t>Incremento por impuesto de primera categoría y crédito total disponible por impuestos pagados en el extranjero</t>
  </si>
  <si>
    <t>Ingreso diferido imputado en el ejercicio, debidamente incrementado y reajustado, cuando corresponda</t>
  </si>
  <si>
    <t>Crédito por activos fijos adquiridos en el ejercicio (art. 33 bis LIR, según instrucciones)</t>
  </si>
  <si>
    <t>Total de Ingresos Anuales</t>
  </si>
  <si>
    <t>Gastos aceptados por responsabilidad social</t>
  </si>
  <si>
    <t>Gastos o egresos pagados o adeudados por operaciones con empresas relac. del art. 14 letra A) LIR</t>
  </si>
  <si>
    <t>Pérdidas de ejercicios anteriores</t>
  </si>
  <si>
    <t>Total de Egresos Anuales</t>
  </si>
  <si>
    <t>Base Imponible a Asignar a Propietarios que son Contribuyentes de Impuestos Finales, o Pérdida Tributaria del Ejercicio</t>
  </si>
  <si>
    <t>Dividendos o retiros percibidos en el ejercicio por participación en otras empresas</t>
  </si>
  <si>
    <t>Incremento por IDPC e IPE</t>
  </si>
  <si>
    <t>Por retiro o dividendo afectos a impto.finales con crédito por IDPC sujeto a restitución con D° dev.</t>
  </si>
  <si>
    <t>Por retiro o dividendo afecto a Imptos finales con crédito por IDPC NO sujeto a restitución con D° dev.</t>
  </si>
  <si>
    <t>Por retiro o dividendo  afecto a imptos. finales con crédito por IDPC acumulado al 31.12.2016 con D° dev</t>
  </si>
  <si>
    <t>Ingreso diferido imputado en el ejercio por ex Artìculo 14 Ter letra A</t>
  </si>
  <si>
    <t>Ingreso diferido imputado en el ejercio por  Artìculo 14 D Nª 8 letra d) , artìculo 40 transitorio ley 21210</t>
  </si>
  <si>
    <t>Ingreso diferido imputado en el ejercio por ex Artìculo 14 Ter letra A segùn artículo 15 transitorio ley 21210</t>
  </si>
  <si>
    <t>Base Imponible a Asignar a propietarios afectos IF o  pérdida tributaria  del ejercicio</t>
  </si>
  <si>
    <t>Saldo inicial de caja</t>
  </si>
  <si>
    <t>Saldo Final de Caja</t>
  </si>
  <si>
    <t>Resultado Financiero</t>
  </si>
  <si>
    <t xml:space="preserve">Otros gastos o desembolsos no incluidos anteriormente </t>
  </si>
  <si>
    <t>Retiros o distribuciones de dividendos en el ejercicio</t>
  </si>
  <si>
    <t>LIBRO</t>
  </si>
  <si>
    <t>No corresponde</t>
  </si>
  <si>
    <t>PPM pagado</t>
  </si>
  <si>
    <t>Retenciones pagadas</t>
  </si>
  <si>
    <t>Devoluciòn de IDPC</t>
  </si>
  <si>
    <t>Capital propio tributario 31.12.2019</t>
  </si>
  <si>
    <t>(+/-)</t>
  </si>
  <si>
    <t>Subtotal</t>
  </si>
  <si>
    <t>Capital aportado debidamente reajustado (incluye aumentos y disminuciones efectivas) al 31.12.2019</t>
  </si>
  <si>
    <t>INGRESO DIFERIDO AL 01.01.2020 DE UN 14 A al 31.12.2019</t>
  </si>
  <si>
    <t>RAP al 31.12.2019</t>
  </si>
  <si>
    <t>REX Positivo al 31.12.2019</t>
  </si>
  <si>
    <t>Retiros en Exceso al 31.12.2019</t>
  </si>
  <si>
    <t>Crèdito del SAC al 31.12.2019</t>
  </si>
  <si>
    <t>Ingreso diferido determinado</t>
  </si>
  <si>
    <t xml:space="preserve">Ingreso diferido a imputar en el ejercicio </t>
  </si>
  <si>
    <t>Ingreso diferido a imputar en los  ejercicios siguientes</t>
  </si>
  <si>
    <t>La empresa  LLA SpA  con inicio de actividades en el año 2010 tributó en el AT 2020 en el règimen 14 B</t>
  </si>
  <si>
    <t>RAI</t>
  </si>
  <si>
    <t>ACCIONES MVU 80%</t>
  </si>
  <si>
    <t>ACCIONES CVH 10%</t>
  </si>
  <si>
    <t>ACCIONES SVH 10%</t>
  </si>
  <si>
    <t>El giro de la empresa es de tecnología</t>
  </si>
  <si>
    <t>REX positivo</t>
  </si>
  <si>
    <t>Sac 01.01.2017 c/d y sujeto a restituciòn</t>
  </si>
  <si>
    <t>De los Ingresos por ventas, servicios  y  otros</t>
  </si>
  <si>
    <t>Dividendos de un 14 A con crèdito sujeto a restituciòn y con dº devoluciòn</t>
  </si>
  <si>
    <t>Retiros de un 14 A con con crèdito no sujeto a restituciòn y con dº devoluciòn</t>
  </si>
  <si>
    <t>Retiros de un 14 D Nº 3 con crèdito no sujeto a restituciòn y con dº devoluciòn</t>
  </si>
  <si>
    <t>Dividendos de un 14 A que son REX</t>
  </si>
  <si>
    <t>Compras de mercaderias en el ejercicio</t>
  </si>
  <si>
    <t>ADEUDADA</t>
  </si>
  <si>
    <t>PAGADA</t>
  </si>
  <si>
    <t>MONTO</t>
  </si>
  <si>
    <t>Compra de un terreno</t>
  </si>
  <si>
    <t>Depòsito a Plazo</t>
  </si>
  <si>
    <t>Compra de computadores como activo inmovilizado</t>
  </si>
  <si>
    <t>Remuneraciones del ejercicio</t>
  </si>
  <si>
    <t>Honorarios del ejercicio</t>
  </si>
  <si>
    <t>Pago de multas fiscales</t>
  </si>
  <si>
    <t>Arriendos del ejercicio de automòvil gerente general</t>
  </si>
  <si>
    <t>Retenciones Honorarios del ejercicio</t>
  </si>
  <si>
    <t>IUT del ejercicio</t>
  </si>
  <si>
    <t>PPMO  del ejercicio</t>
  </si>
  <si>
    <t>Gastos generales aceptados y con facturas</t>
  </si>
  <si>
    <t xml:space="preserve">Dividendos Distribuidos en el año </t>
  </si>
  <si>
    <t>Reajuste de PPMO</t>
  </si>
  <si>
    <t>Prèstamo  Bancario</t>
  </si>
  <si>
    <t>Prèstamo Fogape</t>
  </si>
  <si>
    <t xml:space="preserve">Amortiza crèdtio fogape </t>
  </si>
  <si>
    <t>Intereses crèdito fogape</t>
  </si>
  <si>
    <t xml:space="preserve">saldo inicial </t>
  </si>
  <si>
    <t>Dividendos y retiros  percibidos</t>
  </si>
  <si>
    <t>RAI al 31.12.2019</t>
  </si>
  <si>
    <t>Compra de terreno</t>
  </si>
  <si>
    <t>Dèpositos a plazo</t>
  </si>
  <si>
    <t>Multas fiscales pagadas</t>
  </si>
  <si>
    <t>Amortiza crèdito fogape</t>
  </si>
  <si>
    <t xml:space="preserve">Imposiciones pagadas </t>
  </si>
  <si>
    <t>INGRESO DIFERIDO AL 01.01.2020 DE UN 14 B al 31.12.2019</t>
  </si>
  <si>
    <t>Crédito del SAC del 01.01.2017 con restituciòn y c/dev</t>
  </si>
  <si>
    <t>Crédito del SAC al 31.12.2016 sin restituciòn y c/dev</t>
  </si>
  <si>
    <t>Incremento a imputar en el ejercicio</t>
  </si>
  <si>
    <t>Incremento de IDPC</t>
  </si>
  <si>
    <t>Incremento de IDPC sin restitucion</t>
  </si>
  <si>
    <t>Incremento de IDPC con restituciòn</t>
  </si>
  <si>
    <t>Movimientos que formaron parte del registro caja 2021</t>
  </si>
  <si>
    <t>Imposiciones 2021</t>
  </si>
  <si>
    <t>Impuesto IVA 2021</t>
  </si>
  <si>
    <t>x</t>
  </si>
  <si>
    <t>ok</t>
  </si>
  <si>
    <t>RECUADRO N° 7: INGRESO DIFERIDO Y SALDOS PENDIENTES DE AMORTIZACIÓN. AT 2021 ACTUALIZADO</t>
  </si>
  <si>
    <t>RECUADRO N° 7: INGRESO DIFERIDO Y SALDOS PENDIENTES DE AMORTIZACIÓN. AT 2021 HISTORICO</t>
  </si>
  <si>
    <t>OK</t>
  </si>
  <si>
    <t>0K</t>
  </si>
  <si>
    <t>Compras de mercaderias en el ejercicio iva incluido</t>
  </si>
  <si>
    <t>Compra de computadores como activo inmovilizado iva incluido</t>
  </si>
  <si>
    <t>Gastos generales aceptados y con facturas iva incluido</t>
  </si>
  <si>
    <t>Movimientos que formaron parte del registro caja 2022</t>
  </si>
  <si>
    <t>Ventas 2022 a no relacionados iva incluido</t>
  </si>
  <si>
    <t>Ventas 2022 a relacionados que están en el règimen 14 D iva incluido</t>
  </si>
  <si>
    <t>Ventas 2021 a no relacionados</t>
  </si>
  <si>
    <t>Ventas 2021 a relacionados que están en el règimen 14 D</t>
  </si>
  <si>
    <t xml:space="preserve">Ventas 2021 a relacionados que están en el règimen 14 A </t>
  </si>
  <si>
    <t xml:space="preserve">El CPT 31.12.2021  sumó </t>
  </si>
  <si>
    <t>El Saldo de Caja al 31.12.2021</t>
  </si>
  <si>
    <t>Ventas 2022 a relacionados que están en el règimen 14 A iva incluido</t>
  </si>
  <si>
    <t>se adeudan al 31,12,2022 $ 8.000.000</t>
  </si>
  <si>
    <t>Facturas del año 2021 iva incluido</t>
  </si>
  <si>
    <t>Imposiciones 2022</t>
  </si>
  <si>
    <t>Impuesto IVA 2022</t>
  </si>
  <si>
    <t>Determinación de la RLI   Régimen Propyme   del artículo 14 D Nª 8 al 31 de diciembre del 2022</t>
  </si>
  <si>
    <t>Ventas netas año 2022 a entidades NO relacionadas</t>
  </si>
  <si>
    <t>Ventas netas año 2022 a entidades relacionadas sujetas al régimen pro pyme (art. 14 letra D) N° 3)</t>
  </si>
  <si>
    <t>Cobro facturas emitidas en diciembre de 2021</t>
  </si>
  <si>
    <t>RECUADRO N° 7: INGRESO DIFERIDO Y SALDOS PENDIENTES DE AMORTIZACIÓN AT 2022 ACTUALIZADO</t>
  </si>
  <si>
    <t>RECUADRO N° 7: INGRESO DIFERIDO Y SALDOS PENDIENTES DE AMORTIZACIÓN AT 2023 ACTUALIZADO</t>
  </si>
  <si>
    <t>01/01/2022 al 31/12/2022</t>
  </si>
  <si>
    <t>pago facturas clientes 2021</t>
  </si>
  <si>
    <t>pago facturas clientes 2022 no relacionados</t>
  </si>
  <si>
    <t>pago facturas clientes 2022 relacionados 14 A</t>
  </si>
  <si>
    <t>pago facturas clientes 2022 relacionados 14 D</t>
  </si>
  <si>
    <t>prèstamo fogape 2022</t>
  </si>
  <si>
    <t>Mercaderias por pagar 2021</t>
  </si>
  <si>
    <t>Gastos generales por pagar 2021</t>
  </si>
  <si>
    <t>Remuneraciones por pagar 2021</t>
  </si>
  <si>
    <t>Honorarios por pagar 2021</t>
  </si>
  <si>
    <t>Imposiciones diciembre 2021</t>
  </si>
  <si>
    <t>Impuesto IVA dicembre 2021</t>
  </si>
  <si>
    <t>Retenciones diciembre 2021</t>
  </si>
  <si>
    <t>IUT diciembre 2021</t>
  </si>
  <si>
    <t>PPMO  diciembre 2021</t>
  </si>
  <si>
    <t>Rescate de Fondos Mutuos colocado en el año 2021</t>
  </si>
  <si>
    <t>rescate fondo mutuo año 2022 colocado en el año 2021</t>
  </si>
  <si>
    <t>Ventas netas año 2022 a entidades relacionadas sujetas al régimen de imputación parcial de créditos (art. 14 letra A))</t>
  </si>
  <si>
    <t xml:space="preserve">               Mercaderias por pagar 2021</t>
  </si>
  <si>
    <t xml:space="preserve">               Gastos generales por pagar 2021</t>
  </si>
  <si>
    <t xml:space="preserve">               Remuneraciones por pagar 2021</t>
  </si>
  <si>
    <t xml:space="preserve">               Honorarios por pagar 2021</t>
  </si>
  <si>
    <t xml:space="preserve">               Imposiciones diciembre 2021</t>
  </si>
  <si>
    <t xml:space="preserve">               Impuesto IVA dicembre 2021</t>
  </si>
  <si>
    <t xml:space="preserve">               Retenciones diciembre 2021</t>
  </si>
  <si>
    <t xml:space="preserve">               IUT diciembre 2021</t>
  </si>
  <si>
    <t xml:space="preserve">               PPMO  diciembre 2021</t>
  </si>
  <si>
    <t>Impuesto iva 2021</t>
  </si>
  <si>
    <t>Recuadro N° 23: CPTS RÉGIMEN DE TRANSPARENCIA TRIBUTARIA (art. 14 letra D) N° 8, numeral (vii) LIR)</t>
  </si>
  <si>
    <t>CPT positivo inicial</t>
  </si>
  <si>
    <t>CPT negativo inicial</t>
  </si>
  <si>
    <t>Capital aportado</t>
  </si>
  <si>
    <t>Aumentos (efectivos) de capital del ejercicio</t>
  </si>
  <si>
    <t>Disminuciones (efectivas) de capital del ejercicio</t>
  </si>
  <si>
    <t>Base imponible del ejercicio, asignable a los propietarios</t>
  </si>
  <si>
    <t>Pérdida tributaria del ejercicio al 31 de diciembre</t>
  </si>
  <si>
    <t>Pérdida de ejercicios anteriores</t>
  </si>
  <si>
    <t>Remesas, retiros o dividendos distribuidos en el ejercicio</t>
  </si>
  <si>
    <t>Partidas de gastos no aceptados</t>
  </si>
  <si>
    <t>Crédito por IDPC, por participaciones en otras empresas que incrementaron la BI del ejercicio.</t>
  </si>
  <si>
    <t>Crédito total disponible imputable contra impuestos finales (IPE), del ejercicio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</si>
  <si>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</si>
  <si>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</si>
  <si>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</si>
  <si>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</si>
  <si>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NO ES OBLIGATORIO HACER PORQUE SUS VENTAS SON INFERIORES A 50.000 UF</t>
  </si>
  <si>
    <t>se adeudan al 31,12,2022 $ 7,000.000</t>
  </si>
  <si>
    <t>Cobro factura emitida en diciembre de 2021 empresas relacionadas del artículo 14 letra A</t>
  </si>
  <si>
    <t>EJERCICIO 3 DE APLICACIÓN  14 D Nº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</si>
</sst>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7"/>
      <color indexed="8"/>
      <name val="Verdana"/>
      <family val="2"/>
    </font>
    <font>
      <sz val="10"/>
      <color indexed="8"/>
      <name val="MS Sans Serif"/>
      <family val="2"/>
    </font>
    <font>
      <u/>
      <sz val="16"/>
      <color indexed="30"/>
      <name val="Arial Black"/>
      <family val="2"/>
    </font>
    <font>
      <sz val="10"/>
      <color indexed="8"/>
      <name val="Arial Narrow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u/>
      <sz val="11"/>
      <color indexed="30"/>
      <name val="Arial Black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Verdana"/>
      <family val="2"/>
    </font>
    <font>
      <b/>
      <sz val="10"/>
      <color theme="1"/>
      <name val="Calibri"/>
      <family val="2"/>
      <scheme val="minor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Arial Black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lightDown"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3499862666707357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/>
      <bottom/>
      <diagonal/>
    </border>
    <border>
      <left style="hair">
        <color indexed="30"/>
      </left>
      <right style="hair">
        <color indexed="30"/>
      </right>
      <top/>
      <bottom/>
      <diagonal/>
    </border>
    <border>
      <left style="hair">
        <color indexed="30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30"/>
      </right>
      <top style="medium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medium">
        <color indexed="64"/>
      </top>
      <bottom style="thin">
        <color indexed="64"/>
      </bottom>
      <diagonal/>
    </border>
    <border>
      <left style="hair">
        <color indexed="3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/>
      <bottom style="medium">
        <color indexed="64"/>
      </bottom>
      <diagonal/>
    </border>
    <border>
      <left style="hair">
        <color indexed="30"/>
      </left>
      <right style="hair">
        <color indexed="30"/>
      </right>
      <top/>
      <bottom style="medium">
        <color indexed="64"/>
      </bottom>
      <diagonal/>
    </border>
    <border>
      <left style="hair">
        <color indexed="30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30"/>
      </bottom>
      <diagonal/>
    </border>
    <border>
      <left style="medium">
        <color indexed="64"/>
      </left>
      <right style="hair">
        <color rgb="FF0033CC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9" fillId="0" borderId="0"/>
    <xf numFmtId="0" fontId="3" fillId="0" borderId="0"/>
    <xf numFmtId="0" fontId="3" fillId="0" borderId="0"/>
    <xf numFmtId="0" fontId="1" fillId="0" borderId="0"/>
    <xf numFmtId="167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9" fillId="4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23" borderId="76" applyNumberFormat="0" applyAlignment="0" applyProtection="0"/>
    <xf numFmtId="0" fontId="32" fillId="23" borderId="76" applyNumberFormat="0" applyAlignment="0" applyProtection="0"/>
    <xf numFmtId="0" fontId="33" fillId="24" borderId="77" applyNumberFormat="0" applyAlignment="0" applyProtection="0"/>
    <xf numFmtId="0" fontId="34" fillId="24" borderId="77" applyNumberFormat="0" applyAlignment="0" applyProtection="0"/>
    <xf numFmtId="0" fontId="35" fillId="0" borderId="78" applyNumberFormat="0" applyFill="0" applyAlignment="0" applyProtection="0"/>
    <xf numFmtId="0" fontId="36" fillId="12" borderId="0" applyNumberFormat="0" applyBorder="0" applyAlignment="0" applyProtection="0"/>
    <xf numFmtId="0" fontId="37" fillId="0" borderId="79" applyNumberFormat="0" applyFill="0" applyAlignment="0" applyProtection="0"/>
    <xf numFmtId="0" fontId="38" fillId="0" borderId="80" applyNumberFormat="0" applyFill="0" applyAlignment="0" applyProtection="0"/>
    <xf numFmtId="0" fontId="39" fillId="0" borderId="81" applyNumberFormat="0" applyFill="0" applyAlignment="0" applyProtection="0"/>
    <xf numFmtId="0" fontId="40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8" borderId="0" applyNumberFormat="0" applyBorder="0" applyAlignment="0" applyProtection="0"/>
    <xf numFmtId="0" fontId="41" fillId="15" borderId="7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11" borderId="0" applyNumberFormat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5" fillId="29" borderId="0" applyNumberFormat="0" applyBorder="0" applyAlignment="0" applyProtection="0"/>
    <xf numFmtId="0" fontId="3" fillId="0" borderId="0"/>
    <xf numFmtId="0" fontId="3" fillId="29" borderId="82" applyNumberFormat="0" applyFont="0" applyAlignment="0" applyProtection="0"/>
    <xf numFmtId="0" fontId="3" fillId="29" borderId="82" applyNumberFormat="0" applyFont="0" applyAlignment="0" applyProtection="0"/>
    <xf numFmtId="0" fontId="3" fillId="30" borderId="82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23" borderId="83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80" applyNumberFormat="0" applyFill="0" applyAlignment="0" applyProtection="0"/>
    <xf numFmtId="0" fontId="40" fillId="0" borderId="8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84" applyNumberFormat="0" applyFill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79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/>
    <xf numFmtId="0" fontId="7" fillId="0" borderId="0" xfId="0" applyFont="1"/>
    <xf numFmtId="0" fontId="0" fillId="0" borderId="0" xfId="0" applyFont="1"/>
    <xf numFmtId="3" fontId="0" fillId="0" borderId="12" xfId="0" applyNumberFormat="1" applyBorder="1"/>
    <xf numFmtId="168" fontId="14" fillId="0" borderId="0" xfId="0" applyNumberFormat="1" applyFont="1"/>
    <xf numFmtId="168" fontId="16" fillId="0" borderId="12" xfId="0" applyNumberFormat="1" applyFont="1" applyFill="1" applyBorder="1" applyAlignment="1">
      <alignment horizontal="center" vertical="center"/>
    </xf>
    <xf numFmtId="168" fontId="16" fillId="0" borderId="19" xfId="0" applyNumberFormat="1" applyFont="1" applyFill="1" applyBorder="1" applyAlignment="1">
      <alignment horizontal="center" vertical="center"/>
    </xf>
    <xf numFmtId="168" fontId="22" fillId="0" borderId="0" xfId="0" applyNumberFormat="1" applyFont="1"/>
    <xf numFmtId="168" fontId="16" fillId="8" borderId="23" xfId="3" applyNumberFormat="1" applyFont="1" applyFill="1" applyBorder="1" applyAlignment="1">
      <alignment horizontal="center" vertical="center" wrapText="1"/>
    </xf>
    <xf numFmtId="168" fontId="16" fillId="0" borderId="23" xfId="3" applyNumberFormat="1" applyFont="1" applyFill="1" applyBorder="1" applyAlignment="1">
      <alignment horizontal="center" vertical="center" wrapText="1"/>
    </xf>
    <xf numFmtId="168" fontId="15" fillId="8" borderId="25" xfId="3" applyNumberFormat="1" applyFont="1" applyFill="1" applyBorder="1" applyAlignment="1">
      <alignment horizontal="center" vertical="center" wrapText="1"/>
    </xf>
    <xf numFmtId="168" fontId="16" fillId="8" borderId="40" xfId="3" applyNumberFormat="1" applyFont="1" applyFill="1" applyBorder="1" applyAlignment="1">
      <alignment horizontal="center" vertical="center" wrapText="1"/>
    </xf>
    <xf numFmtId="168" fontId="16" fillId="0" borderId="40" xfId="3" applyNumberFormat="1" applyFont="1" applyFill="1" applyBorder="1" applyAlignment="1">
      <alignment horizontal="center" vertical="center" wrapText="1"/>
    </xf>
    <xf numFmtId="49" fontId="15" fillId="8" borderId="46" xfId="3" applyNumberFormat="1" applyFont="1" applyFill="1" applyBorder="1" applyAlignment="1">
      <alignment horizontal="center" vertical="center" wrapText="1"/>
    </xf>
    <xf numFmtId="168" fontId="16" fillId="0" borderId="7" xfId="3" applyNumberFormat="1" applyFont="1" applyFill="1" applyBorder="1" applyAlignment="1">
      <alignment horizontal="center" vertical="center" wrapText="1"/>
    </xf>
    <xf numFmtId="168" fontId="15" fillId="0" borderId="21" xfId="3" applyNumberFormat="1" applyFont="1" applyFill="1" applyBorder="1" applyAlignment="1">
      <alignment horizontal="center" vertical="center" wrapText="1"/>
    </xf>
    <xf numFmtId="168" fontId="16" fillId="0" borderId="48" xfId="3" applyNumberFormat="1" applyFont="1" applyFill="1" applyBorder="1" applyAlignment="1">
      <alignment horizontal="center" vertical="center" wrapText="1"/>
    </xf>
    <xf numFmtId="49" fontId="15" fillId="0" borderId="57" xfId="3" applyNumberFormat="1" applyFont="1" applyFill="1" applyBorder="1" applyAlignment="1">
      <alignment horizontal="center" vertical="center" wrapText="1"/>
    </xf>
    <xf numFmtId="168" fontId="15" fillId="8" borderId="57" xfId="3" applyNumberFormat="1" applyFont="1" applyFill="1" applyBorder="1" applyAlignment="1">
      <alignment horizontal="center" vertical="center" wrapText="1"/>
    </xf>
    <xf numFmtId="168" fontId="16" fillId="7" borderId="48" xfId="3" applyNumberFormat="1" applyFont="1" applyFill="1" applyBorder="1" applyAlignment="1">
      <alignment horizontal="center" vertical="center" wrapText="1"/>
    </xf>
    <xf numFmtId="168" fontId="15" fillId="7" borderId="57" xfId="3" applyNumberFormat="1" applyFont="1" applyFill="1" applyBorder="1" applyAlignment="1">
      <alignment horizontal="center" vertical="center" wrapText="1"/>
    </xf>
    <xf numFmtId="168" fontId="16" fillId="0" borderId="29" xfId="0" applyNumberFormat="1" applyFont="1" applyFill="1" applyBorder="1" applyAlignment="1">
      <alignment horizontal="center" vertical="center"/>
    </xf>
    <xf numFmtId="168" fontId="16" fillId="7" borderId="29" xfId="0" applyNumberFormat="1" applyFont="1" applyFill="1" applyBorder="1" applyAlignment="1">
      <alignment horizontal="center" vertical="center"/>
    </xf>
    <xf numFmtId="168" fontId="16" fillId="7" borderId="34" xfId="0" applyNumberFormat="1" applyFont="1" applyFill="1" applyBorder="1" applyAlignment="1">
      <alignment horizontal="center" vertical="center"/>
    </xf>
    <xf numFmtId="168" fontId="16" fillId="7" borderId="12" xfId="0" applyNumberFormat="1" applyFont="1" applyFill="1" applyBorder="1" applyAlignment="1">
      <alignment horizontal="center" vertical="center"/>
    </xf>
    <xf numFmtId="168" fontId="16" fillId="0" borderId="56" xfId="0" applyNumberFormat="1" applyFont="1" applyFill="1" applyBorder="1" applyAlignment="1">
      <alignment horizontal="center" vertical="center"/>
    </xf>
    <xf numFmtId="3" fontId="0" fillId="0" borderId="12" xfId="0" applyNumberFormat="1" applyFill="1" applyBorder="1"/>
    <xf numFmtId="3" fontId="0" fillId="0" borderId="12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0" fillId="0" borderId="0" xfId="0" applyBorder="1"/>
    <xf numFmtId="0" fontId="0" fillId="0" borderId="10" xfId="0" applyBorder="1"/>
    <xf numFmtId="168" fontId="27" fillId="0" borderId="0" xfId="0" applyNumberFormat="1" applyFont="1"/>
    <xf numFmtId="168" fontId="6" fillId="0" borderId="20" xfId="0" applyNumberFormat="1" applyFont="1" applyFill="1" applyBorder="1" applyAlignment="1">
      <alignment horizontal="center" vertical="center"/>
    </xf>
    <xf numFmtId="168" fontId="6" fillId="0" borderId="12" xfId="0" applyNumberFormat="1" applyFont="1" applyFill="1" applyBorder="1" applyAlignment="1">
      <alignment horizontal="center" vertical="center"/>
    </xf>
    <xf numFmtId="0" fontId="26" fillId="0" borderId="0" xfId="0" applyFont="1"/>
    <xf numFmtId="0" fontId="2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168" fontId="22" fillId="0" borderId="37" xfId="0" applyNumberFormat="1" applyFont="1" applyFill="1" applyBorder="1" applyAlignment="1">
      <alignment horizontal="left" vertical="center"/>
    </xf>
    <xf numFmtId="0" fontId="26" fillId="0" borderId="39" xfId="0" applyFont="1" applyBorder="1" applyAlignment="1">
      <alignment horizontal="left" indent="4"/>
    </xf>
    <xf numFmtId="0" fontId="26" fillId="0" borderId="47" xfId="0" applyFont="1" applyBorder="1" applyAlignment="1">
      <alignment horizontal="left" indent="4"/>
    </xf>
    <xf numFmtId="168" fontId="22" fillId="0" borderId="37" xfId="0" applyNumberFormat="1" applyFont="1" applyFill="1" applyBorder="1" applyAlignment="1">
      <alignment horizontal="left" vertical="center" wrapText="1"/>
    </xf>
    <xf numFmtId="168" fontId="16" fillId="7" borderId="20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left" indent="5"/>
    </xf>
    <xf numFmtId="0" fontId="0" fillId="0" borderId="47" xfId="0" applyBorder="1" applyAlignment="1">
      <alignment horizontal="left" indent="5"/>
    </xf>
    <xf numFmtId="168" fontId="15" fillId="7" borderId="33" xfId="0" applyNumberFormat="1" applyFont="1" applyFill="1" applyBorder="1" applyAlignment="1">
      <alignment vertical="center" wrapText="1"/>
    </xf>
    <xf numFmtId="0" fontId="0" fillId="0" borderId="12" xfId="0" applyBorder="1" applyAlignment="1">
      <alignment horizontal="center"/>
    </xf>
    <xf numFmtId="168" fontId="17" fillId="0" borderId="12" xfId="0" applyNumberFormat="1" applyFont="1" applyFill="1" applyBorder="1" applyAlignment="1">
      <alignment horizontal="center" vertical="center"/>
    </xf>
    <xf numFmtId="168" fontId="17" fillId="0" borderId="19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8" fontId="22" fillId="0" borderId="39" xfId="0" applyNumberFormat="1" applyFont="1" applyFill="1" applyBorder="1" applyAlignment="1">
      <alignment vertical="center"/>
    </xf>
    <xf numFmtId="168" fontId="22" fillId="0" borderId="47" xfId="0" applyNumberFormat="1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center" vertical="center"/>
    </xf>
    <xf numFmtId="168" fontId="22" fillId="0" borderId="39" xfId="0" applyNumberFormat="1" applyFont="1" applyFill="1" applyBorder="1" applyAlignment="1">
      <alignment horizontal="left" vertical="center" wrapText="1"/>
    </xf>
    <xf numFmtId="168" fontId="22" fillId="0" borderId="39" xfId="0" applyNumberFormat="1" applyFont="1" applyFill="1" applyBorder="1" applyAlignment="1">
      <alignment vertical="center" wrapText="1"/>
    </xf>
    <xf numFmtId="0" fontId="0" fillId="0" borderId="41" xfId="0" applyBorder="1" applyAlignment="1">
      <alignment horizontal="left" indent="5"/>
    </xf>
    <xf numFmtId="168" fontId="15" fillId="7" borderId="33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0" fillId="0" borderId="45" xfId="0" applyBorder="1" applyAlignment="1">
      <alignment horizontal="left" indent="5"/>
    </xf>
    <xf numFmtId="0" fontId="0" fillId="0" borderId="0" xfId="0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3" fontId="26" fillId="0" borderId="25" xfId="0" applyNumberFormat="1" applyFont="1" applyFill="1" applyBorder="1"/>
    <xf numFmtId="0" fontId="0" fillId="0" borderId="14" xfId="0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Fill="1" applyBorder="1"/>
    <xf numFmtId="3" fontId="26" fillId="0" borderId="0" xfId="0" applyNumberFormat="1" applyFont="1" applyFill="1" applyBorder="1"/>
    <xf numFmtId="168" fontId="16" fillId="31" borderId="34" xfId="0" applyNumberFormat="1" applyFont="1" applyFill="1" applyBorder="1" applyAlignment="1">
      <alignment horizontal="center" vertical="center"/>
    </xf>
    <xf numFmtId="168" fontId="16" fillId="31" borderId="56" xfId="0" applyNumberFormat="1" applyFont="1" applyFill="1" applyBorder="1" applyAlignment="1">
      <alignment horizontal="center" vertical="center"/>
    </xf>
    <xf numFmtId="3" fontId="0" fillId="9" borderId="53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3" fontId="0" fillId="0" borderId="25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28" fillId="0" borderId="12" xfId="0" applyFont="1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8" fillId="0" borderId="3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3" fontId="26" fillId="0" borderId="32" xfId="0" applyNumberFormat="1" applyFont="1" applyBorder="1" applyAlignment="1">
      <alignment horizontal="center" vertical="center" wrapText="1"/>
    </xf>
    <xf numFmtId="0" fontId="0" fillId="0" borderId="0" xfId="0"/>
    <xf numFmtId="168" fontId="16" fillId="0" borderId="20" xfId="0" applyNumberFormat="1" applyFont="1" applyFill="1" applyBorder="1" applyAlignment="1">
      <alignment horizontal="center" vertical="center"/>
    </xf>
    <xf numFmtId="168" fontId="16" fillId="0" borderId="21" xfId="0" applyNumberFormat="1" applyFont="1" applyFill="1" applyBorder="1" applyAlignment="1">
      <alignment horizontal="center" vertical="center"/>
    </xf>
    <xf numFmtId="0" fontId="0" fillId="0" borderId="0" xfId="0"/>
    <xf numFmtId="168" fontId="56" fillId="0" borderId="0" xfId="0" applyNumberFormat="1" applyFont="1"/>
    <xf numFmtId="168" fontId="23" fillId="5" borderId="44" xfId="2" applyNumberFormat="1" applyFont="1" applyFill="1" applyBorder="1" applyAlignment="1">
      <alignment horizontal="center" vertical="center" wrapText="1"/>
    </xf>
    <xf numFmtId="168" fontId="23" fillId="5" borderId="35" xfId="2" applyNumberFormat="1" applyFont="1" applyFill="1" applyBorder="1" applyAlignment="1">
      <alignment horizontal="center" vertical="center" wrapText="1"/>
    </xf>
    <xf numFmtId="168" fontId="23" fillId="5" borderId="50" xfId="2" applyNumberFormat="1" applyFont="1" applyFill="1" applyBorder="1" applyAlignment="1">
      <alignment horizontal="center" vertical="center" wrapText="1"/>
    </xf>
    <xf numFmtId="168" fontId="23" fillId="0" borderId="21" xfId="0" applyNumberFormat="1" applyFont="1" applyFill="1" applyBorder="1" applyAlignment="1">
      <alignment horizontal="center" vertical="center"/>
    </xf>
    <xf numFmtId="168" fontId="23" fillId="0" borderId="25" xfId="0" quotePrefix="1" applyNumberFormat="1" applyFont="1" applyFill="1" applyBorder="1" applyAlignment="1">
      <alignment horizontal="center" vertical="center"/>
    </xf>
    <xf numFmtId="168" fontId="23" fillId="0" borderId="25" xfId="0" applyNumberFormat="1" applyFont="1" applyFill="1" applyBorder="1" applyAlignment="1">
      <alignment horizontal="center" vertical="center"/>
    </xf>
    <xf numFmtId="168" fontId="6" fillId="0" borderId="38" xfId="0" applyNumberFormat="1" applyFont="1" applyFill="1" applyBorder="1" applyAlignment="1">
      <alignment horizontal="center" vertical="center"/>
    </xf>
    <xf numFmtId="168" fontId="23" fillId="0" borderId="46" xfId="0" applyNumberFormat="1" applyFont="1" applyFill="1" applyBorder="1" applyAlignment="1">
      <alignment horizontal="center" vertical="center"/>
    </xf>
    <xf numFmtId="168" fontId="6" fillId="7" borderId="34" xfId="0" applyNumberFormat="1" applyFont="1" applyFill="1" applyBorder="1" applyAlignment="1">
      <alignment horizontal="center" vertical="center"/>
    </xf>
    <xf numFmtId="168" fontId="23" fillId="7" borderId="36" xfId="0" applyNumberFormat="1" applyFont="1" applyFill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/>
    </xf>
    <xf numFmtId="49" fontId="23" fillId="0" borderId="25" xfId="0" applyNumberFormat="1" applyFont="1" applyFill="1" applyBorder="1" applyAlignment="1">
      <alignment horizontal="center" vertical="center"/>
    </xf>
    <xf numFmtId="168" fontId="6" fillId="0" borderId="29" xfId="0" applyNumberFormat="1" applyFont="1" applyFill="1" applyBorder="1" applyAlignment="1">
      <alignment horizontal="center" vertical="center"/>
    </xf>
    <xf numFmtId="49" fontId="23" fillId="0" borderId="30" xfId="0" applyNumberFormat="1" applyFont="1" applyFill="1" applyBorder="1" applyAlignment="1">
      <alignment horizontal="center" vertical="center"/>
    </xf>
    <xf numFmtId="49" fontId="23" fillId="0" borderId="46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168" fontId="22" fillId="0" borderId="31" xfId="0" applyNumberFormat="1" applyFont="1" applyFill="1" applyBorder="1" applyAlignment="1">
      <alignment horizontal="left" vertical="center" wrapText="1"/>
    </xf>
    <xf numFmtId="0" fontId="0" fillId="0" borderId="56" xfId="0" applyFont="1" applyBorder="1" applyAlignment="1">
      <alignment horizontal="center"/>
    </xf>
    <xf numFmtId="0" fontId="0" fillId="0" borderId="31" xfId="0" applyBorder="1" applyAlignment="1">
      <alignment horizontal="left" indent="5"/>
    </xf>
    <xf numFmtId="168" fontId="16" fillId="7" borderId="38" xfId="0" applyNumberFormat="1" applyFont="1" applyFill="1" applyBorder="1" applyAlignment="1">
      <alignment horizontal="center" vertical="center"/>
    </xf>
    <xf numFmtId="168" fontId="15" fillId="0" borderId="29" xfId="0" applyNumberFormat="1" applyFont="1" applyFill="1" applyBorder="1" applyAlignment="1">
      <alignment horizontal="left" vertical="center"/>
    </xf>
    <xf numFmtId="168" fontId="15" fillId="7" borderId="27" xfId="0" applyNumberFormat="1" applyFont="1" applyFill="1" applyBorder="1" applyAlignment="1">
      <alignment vertical="center" wrapText="1"/>
    </xf>
    <xf numFmtId="168" fontId="16" fillId="7" borderId="27" xfId="0" applyNumberFormat="1" applyFont="1" applyFill="1" applyBorder="1" applyAlignment="1">
      <alignment horizontal="center" vertical="center"/>
    </xf>
    <xf numFmtId="168" fontId="16" fillId="31" borderId="38" xfId="0" applyNumberFormat="1" applyFont="1" applyFill="1" applyBorder="1" applyAlignment="1">
      <alignment horizontal="center" vertical="center"/>
    </xf>
    <xf numFmtId="168" fontId="0" fillId="0" borderId="19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0" fontId="5" fillId="0" borderId="51" xfId="0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center" vertical="center"/>
    </xf>
    <xf numFmtId="0" fontId="57" fillId="0" borderId="59" xfId="0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0" fontId="57" fillId="0" borderId="5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left" vertical="center"/>
    </xf>
    <xf numFmtId="3" fontId="6" fillId="0" borderId="24" xfId="0" applyNumberFormat="1" applyFont="1" applyFill="1" applyBorder="1" applyAlignment="1">
      <alignment horizontal="center" vertical="center"/>
    </xf>
    <xf numFmtId="0" fontId="58" fillId="0" borderId="5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 wrapText="1"/>
    </xf>
    <xf numFmtId="3" fontId="5" fillId="0" borderId="24" xfId="0" applyNumberFormat="1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left" vertical="center" wrapText="1"/>
    </xf>
    <xf numFmtId="3" fontId="6" fillId="0" borderId="35" xfId="0" applyNumberFormat="1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/>
    <xf numFmtId="0" fontId="0" fillId="0" borderId="0" xfId="0" applyFont="1" applyFill="1" applyBorder="1" applyAlignment="1">
      <alignment horizontal="left"/>
    </xf>
    <xf numFmtId="3" fontId="26" fillId="0" borderId="0" xfId="0" applyNumberFormat="1" applyFont="1" applyAlignment="1">
      <alignment horizontal="center"/>
    </xf>
    <xf numFmtId="168" fontId="15" fillId="0" borderId="39" xfId="0" applyNumberFormat="1" applyFont="1" applyFill="1" applyBorder="1" applyAlignment="1">
      <alignment horizontal="left" vertical="center" wrapText="1"/>
    </xf>
    <xf numFmtId="3" fontId="0" fillId="0" borderId="0" xfId="0" applyNumberFormat="1" applyBorder="1"/>
    <xf numFmtId="3" fontId="5" fillId="0" borderId="12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60" fillId="0" borderId="25" xfId="0" applyNumberFormat="1" applyFont="1" applyFill="1" applyBorder="1"/>
    <xf numFmtId="168" fontId="26" fillId="0" borderId="0" xfId="0" applyNumberFormat="1" applyFont="1" applyAlignment="1">
      <alignment horizontal="center"/>
    </xf>
    <xf numFmtId="0" fontId="0" fillId="0" borderId="12" xfId="0" applyFill="1" applyBorder="1" applyAlignment="1">
      <alignment horizontal="left"/>
    </xf>
    <xf numFmtId="168" fontId="5" fillId="0" borderId="0" xfId="0" applyNumberFormat="1" applyFont="1"/>
    <xf numFmtId="168" fontId="6" fillId="0" borderId="21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168" fontId="6" fillId="0" borderId="25" xfId="0" applyNumberFormat="1" applyFont="1" applyFill="1" applyBorder="1" applyAlignment="1">
      <alignment horizontal="center" vertical="center"/>
    </xf>
    <xf numFmtId="168" fontId="6" fillId="0" borderId="30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168" fontId="6" fillId="0" borderId="30" xfId="0" applyNumberFormat="1" applyFont="1" applyFill="1" applyBorder="1" applyAlignment="1">
      <alignment horizontal="center"/>
    </xf>
    <xf numFmtId="49" fontId="6" fillId="0" borderId="46" xfId="0" applyNumberFormat="1" applyFont="1" applyFill="1" applyBorder="1" applyAlignment="1">
      <alignment horizontal="center" vertical="center"/>
    </xf>
    <xf numFmtId="168" fontId="6" fillId="7" borderId="36" xfId="0" applyNumberFormat="1" applyFont="1" applyFill="1" applyBorder="1" applyAlignment="1">
      <alignment horizontal="center" vertical="center"/>
    </xf>
    <xf numFmtId="168" fontId="6" fillId="7" borderId="56" xfId="0" applyNumberFormat="1" applyFont="1" applyFill="1" applyBorder="1" applyAlignment="1">
      <alignment horizontal="center" vertical="center"/>
    </xf>
    <xf numFmtId="168" fontId="6" fillId="7" borderId="57" xfId="0" applyNumberFormat="1" applyFont="1" applyFill="1" applyBorder="1" applyAlignment="1">
      <alignment horizontal="center" vertical="center"/>
    </xf>
    <xf numFmtId="168" fontId="27" fillId="9" borderId="0" xfId="0" applyNumberFormat="1" applyFont="1" applyFill="1"/>
    <xf numFmtId="0" fontId="0" fillId="0" borderId="4" xfId="0" applyFill="1" applyBorder="1" applyAlignment="1">
      <alignment horizontal="center"/>
    </xf>
    <xf numFmtId="0" fontId="7" fillId="0" borderId="6" xfId="0" applyFont="1" applyFill="1" applyBorder="1"/>
    <xf numFmtId="0" fontId="0" fillId="0" borderId="6" xfId="0" applyFill="1" applyBorder="1"/>
    <xf numFmtId="3" fontId="28" fillId="0" borderId="89" xfId="0" applyNumberFormat="1" applyFont="1" applyFill="1" applyBorder="1"/>
    <xf numFmtId="3" fontId="28" fillId="0" borderId="21" xfId="0" applyNumberFormat="1" applyFont="1" applyFill="1" applyBorder="1"/>
    <xf numFmtId="0" fontId="0" fillId="0" borderId="10" xfId="0" applyFill="1" applyBorder="1" applyAlignment="1">
      <alignment horizontal="center"/>
    </xf>
    <xf numFmtId="0" fontId="7" fillId="0" borderId="0" xfId="0" applyFont="1" applyFill="1" applyBorder="1"/>
    <xf numFmtId="3" fontId="26" fillId="0" borderId="30" xfId="0" applyNumberFormat="1" applyFont="1" applyFill="1" applyBorder="1"/>
    <xf numFmtId="0" fontId="0" fillId="0" borderId="14" xfId="0" applyFill="1" applyBorder="1" applyAlignment="1">
      <alignment horizontal="center"/>
    </xf>
    <xf numFmtId="0" fontId="7" fillId="0" borderId="16" xfId="0" applyFont="1" applyFill="1" applyBorder="1"/>
    <xf numFmtId="0" fontId="0" fillId="0" borderId="16" xfId="0" applyFill="1" applyBorder="1"/>
    <xf numFmtId="3" fontId="26" fillId="0" borderId="32" xfId="0" applyNumberFormat="1" applyFont="1" applyFill="1" applyBorder="1"/>
    <xf numFmtId="0" fontId="0" fillId="0" borderId="5" xfId="0" applyFill="1" applyBorder="1"/>
    <xf numFmtId="0" fontId="0" fillId="0" borderId="0" xfId="0" applyFill="1"/>
    <xf numFmtId="3" fontId="26" fillId="0" borderId="28" xfId="0" applyNumberFormat="1" applyFont="1" applyFill="1" applyBorder="1"/>
    <xf numFmtId="3" fontId="26" fillId="0" borderId="6" xfId="0" applyNumberFormat="1" applyFont="1" applyFill="1" applyBorder="1"/>
    <xf numFmtId="3" fontId="26" fillId="0" borderId="12" xfId="0" applyNumberFormat="1" applyFont="1" applyFill="1" applyBorder="1"/>
    <xf numFmtId="3" fontId="60" fillId="0" borderId="12" xfId="0" applyNumberFormat="1" applyFont="1" applyFill="1" applyBorder="1"/>
    <xf numFmtId="0" fontId="0" fillId="0" borderId="16" xfId="0" applyFill="1" applyBorder="1" applyAlignment="1">
      <alignment horizontal="left"/>
    </xf>
    <xf numFmtId="3" fontId="26" fillId="0" borderId="19" xfId="0" applyNumberFormat="1" applyFont="1" applyFill="1" applyBorder="1"/>
    <xf numFmtId="3" fontId="28" fillId="0" borderId="22" xfId="0" applyNumberFormat="1" applyFont="1" applyFill="1" applyBorder="1"/>
    <xf numFmtId="14" fontId="0" fillId="0" borderId="12" xfId="0" applyNumberFormat="1" applyFill="1" applyBorder="1"/>
    <xf numFmtId="0" fontId="0" fillId="0" borderId="12" xfId="0" applyFill="1" applyBorder="1"/>
    <xf numFmtId="3" fontId="59" fillId="0" borderId="12" xfId="0" applyNumberFormat="1" applyFont="1" applyFill="1" applyBorder="1"/>
    <xf numFmtId="0" fontId="61" fillId="0" borderId="12" xfId="0" applyFont="1" applyFill="1" applyBorder="1" applyAlignment="1">
      <alignment horizontal="left"/>
    </xf>
    <xf numFmtId="3" fontId="61" fillId="0" borderId="12" xfId="0" applyNumberFormat="1" applyFont="1" applyFill="1" applyBorder="1"/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3" fontId="0" fillId="0" borderId="53" xfId="0" applyNumberFormat="1" applyFont="1" applyFill="1" applyBorder="1" applyAlignment="1">
      <alignment horizontal="center"/>
    </xf>
    <xf numFmtId="168" fontId="0" fillId="0" borderId="60" xfId="0" applyNumberFormat="1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168" fontId="0" fillId="0" borderId="53" xfId="0" applyNumberFormat="1" applyFont="1" applyFill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168" fontId="17" fillId="0" borderId="15" xfId="0" applyNumberFormat="1" applyFont="1" applyFill="1" applyBorder="1" applyAlignment="1">
      <alignment horizontal="center" vertical="center"/>
    </xf>
    <xf numFmtId="168" fontId="16" fillId="0" borderId="58" xfId="0" applyNumberFormat="1" applyFont="1" applyFill="1" applyBorder="1" applyAlignment="1">
      <alignment horizontal="center" vertical="center"/>
    </xf>
    <xf numFmtId="168" fontId="17" fillId="0" borderId="58" xfId="0" applyNumberFormat="1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/>
    </xf>
    <xf numFmtId="168" fontId="16" fillId="0" borderId="34" xfId="0" applyNumberFormat="1" applyFont="1" applyFill="1" applyBorder="1" applyAlignment="1">
      <alignment horizontal="center" vertical="center"/>
    </xf>
    <xf numFmtId="3" fontId="0" fillId="0" borderId="58" xfId="0" applyNumberFormat="1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3" fontId="0" fillId="0" borderId="54" xfId="0" applyNumberFormat="1" applyFont="1" applyFill="1" applyBorder="1" applyAlignment="1">
      <alignment horizontal="center"/>
    </xf>
    <xf numFmtId="168" fontId="16" fillId="0" borderId="3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3" borderId="12" xfId="0" applyFill="1" applyBorder="1" applyAlignment="1">
      <alignment horizontal="left"/>
    </xf>
    <xf numFmtId="49" fontId="16" fillId="3" borderId="12" xfId="0" applyNumberFormat="1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/>
    </xf>
    <xf numFmtId="0" fontId="0" fillId="3" borderId="39" xfId="0" applyFill="1" applyBorder="1" applyAlignment="1">
      <alignment horizontal="left" indent="5"/>
    </xf>
    <xf numFmtId="0" fontId="8" fillId="0" borderId="16" xfId="0" applyFont="1" applyBorder="1" applyAlignment="1">
      <alignment horizontal="center"/>
    </xf>
    <xf numFmtId="168" fontId="16" fillId="7" borderId="44" xfId="3" applyNumberFormat="1" applyFont="1" applyFill="1" applyBorder="1" applyAlignment="1">
      <alignment horizontal="left" vertical="center"/>
    </xf>
    <xf numFmtId="168" fontId="16" fillId="7" borderId="35" xfId="3" applyNumberFormat="1" applyFont="1" applyFill="1" applyBorder="1" applyAlignment="1">
      <alignment horizontal="left" vertical="center"/>
    </xf>
    <xf numFmtId="168" fontId="15" fillId="7" borderId="72" xfId="3" applyNumberFormat="1" applyFont="1" applyFill="1" applyBorder="1" applyAlignment="1">
      <alignment horizontal="center" vertical="center" wrapText="1"/>
    </xf>
    <xf numFmtId="168" fontId="15" fillId="7" borderId="73" xfId="3" applyNumberFormat="1" applyFont="1" applyFill="1" applyBorder="1" applyAlignment="1">
      <alignment horizontal="center" vertical="center" wrapText="1"/>
    </xf>
    <xf numFmtId="168" fontId="15" fillId="7" borderId="74" xfId="3" applyNumberFormat="1" applyFont="1" applyFill="1" applyBorder="1" applyAlignment="1">
      <alignment horizontal="center" vertical="center" wrapText="1"/>
    </xf>
    <xf numFmtId="168" fontId="21" fillId="0" borderId="51" xfId="3" applyNumberFormat="1" applyFont="1" applyFill="1" applyBorder="1" applyAlignment="1">
      <alignment horizontal="left" vertical="center" wrapText="1"/>
    </xf>
    <xf numFmtId="168" fontId="21" fillId="0" borderId="8" xfId="3" applyNumberFormat="1" applyFont="1" applyFill="1" applyBorder="1" applyAlignment="1">
      <alignment horizontal="left" vertical="center" wrapText="1"/>
    </xf>
    <xf numFmtId="168" fontId="15" fillId="0" borderId="69" xfId="3" applyNumberFormat="1" applyFont="1" applyFill="1" applyBorder="1" applyAlignment="1">
      <alignment horizontal="center" vertical="center" wrapText="1"/>
    </xf>
    <xf numFmtId="168" fontId="15" fillId="0" borderId="70" xfId="3" applyNumberFormat="1" applyFont="1" applyFill="1" applyBorder="1" applyAlignment="1">
      <alignment horizontal="center" vertical="center" wrapText="1"/>
    </xf>
    <xf numFmtId="168" fontId="15" fillId="0" borderId="71" xfId="3" applyNumberFormat="1" applyFont="1" applyFill="1" applyBorder="1" applyAlignment="1">
      <alignment horizontal="center" vertical="center" wrapText="1"/>
    </xf>
    <xf numFmtId="168" fontId="15" fillId="7" borderId="7" xfId="3" applyNumberFormat="1" applyFont="1" applyFill="1" applyBorder="1" applyAlignment="1">
      <alignment horizontal="center" vertical="center"/>
    </xf>
    <xf numFmtId="168" fontId="15" fillId="7" borderId="8" xfId="3" applyNumberFormat="1" applyFont="1" applyFill="1" applyBorder="1" applyAlignment="1">
      <alignment horizontal="center" vertical="center"/>
    </xf>
    <xf numFmtId="168" fontId="15" fillId="7" borderId="9" xfId="3" applyNumberFormat="1" applyFont="1" applyFill="1" applyBorder="1" applyAlignment="1">
      <alignment horizontal="center" vertical="center"/>
    </xf>
    <xf numFmtId="168" fontId="18" fillId="2" borderId="7" xfId="3" applyNumberFormat="1" applyFont="1" applyFill="1" applyBorder="1" applyAlignment="1">
      <alignment horizontal="center" vertical="center" wrapText="1"/>
    </xf>
    <xf numFmtId="168" fontId="18" fillId="2" borderId="8" xfId="3" applyNumberFormat="1" applyFont="1" applyFill="1" applyBorder="1" applyAlignment="1">
      <alignment horizontal="center" vertical="center" wrapText="1"/>
    </xf>
    <xf numFmtId="168" fontId="21" fillId="0" borderId="14" xfId="3" applyNumberFormat="1" applyFont="1" applyFill="1" applyBorder="1" applyAlignment="1">
      <alignment horizontal="left" vertical="center"/>
    </xf>
    <xf numFmtId="168" fontId="21" fillId="0" borderId="16" xfId="3" applyNumberFormat="1" applyFont="1" applyFill="1" applyBorder="1" applyAlignment="1">
      <alignment horizontal="left" vertical="center"/>
    </xf>
    <xf numFmtId="168" fontId="15" fillId="0" borderId="72" xfId="3" applyNumberFormat="1" applyFont="1" applyFill="1" applyBorder="1" applyAlignment="1">
      <alignment horizontal="center" vertical="center" wrapText="1"/>
    </xf>
    <xf numFmtId="168" fontId="15" fillId="0" borderId="73" xfId="3" applyNumberFormat="1" applyFont="1" applyFill="1" applyBorder="1" applyAlignment="1">
      <alignment horizontal="center" vertical="center" wrapText="1"/>
    </xf>
    <xf numFmtId="168" fontId="15" fillId="0" borderId="74" xfId="3" applyNumberFormat="1" applyFont="1" applyFill="1" applyBorder="1" applyAlignment="1">
      <alignment horizontal="center" vertical="center" wrapText="1"/>
    </xf>
    <xf numFmtId="168" fontId="15" fillId="7" borderId="48" xfId="3" applyNumberFormat="1" applyFont="1" applyFill="1" applyBorder="1" applyAlignment="1">
      <alignment horizontal="center" vertical="center"/>
    </xf>
    <xf numFmtId="168" fontId="15" fillId="7" borderId="16" xfId="3" applyNumberFormat="1" applyFont="1" applyFill="1" applyBorder="1" applyAlignment="1">
      <alignment horizontal="center" vertical="center"/>
    </xf>
    <xf numFmtId="168" fontId="15" fillId="7" borderId="49" xfId="3" applyNumberFormat="1" applyFont="1" applyFill="1" applyBorder="1" applyAlignment="1">
      <alignment horizontal="center" vertical="center"/>
    </xf>
    <xf numFmtId="168" fontId="18" fillId="2" borderId="17" xfId="3" applyNumberFormat="1" applyFont="1" applyFill="1" applyBorder="1" applyAlignment="1">
      <alignment horizontal="center" vertical="center" wrapText="1"/>
    </xf>
    <xf numFmtId="168" fontId="18" fillId="2" borderId="18" xfId="3" applyNumberFormat="1" applyFont="1" applyFill="1" applyBorder="1" applyAlignment="1">
      <alignment horizontal="center" vertical="center" wrapText="1"/>
    </xf>
    <xf numFmtId="168" fontId="21" fillId="0" borderId="61" xfId="3" applyNumberFormat="1" applyFont="1" applyFill="1" applyBorder="1" applyAlignment="1">
      <alignment horizontal="left" vertical="center" wrapText="1"/>
    </xf>
    <xf numFmtId="168" fontId="21" fillId="0" borderId="62" xfId="3" applyNumberFormat="1" applyFont="1" applyFill="1" applyBorder="1" applyAlignment="1">
      <alignment horizontal="left" vertical="center" wrapText="1"/>
    </xf>
    <xf numFmtId="168" fontId="21" fillId="0" borderId="63" xfId="3" applyNumberFormat="1" applyFont="1" applyFill="1" applyBorder="1" applyAlignment="1">
      <alignment horizontal="left" vertical="center" wrapText="1"/>
    </xf>
    <xf numFmtId="168" fontId="15" fillId="0" borderId="7" xfId="3" applyNumberFormat="1" applyFont="1" applyFill="1" applyBorder="1" applyAlignment="1">
      <alignment horizontal="center" vertical="center"/>
    </xf>
    <xf numFmtId="168" fontId="15" fillId="0" borderId="8" xfId="3" applyNumberFormat="1" applyFont="1" applyFill="1" applyBorder="1" applyAlignment="1">
      <alignment horizontal="center" vertical="center"/>
    </xf>
    <xf numFmtId="168" fontId="15" fillId="0" borderId="9" xfId="3" applyNumberFormat="1" applyFont="1" applyFill="1" applyBorder="1" applyAlignment="1">
      <alignment horizontal="center" vertical="center"/>
    </xf>
    <xf numFmtId="168" fontId="15" fillId="8" borderId="64" xfId="3" applyNumberFormat="1" applyFont="1" applyFill="1" applyBorder="1" applyAlignment="1">
      <alignment horizontal="center" vertical="center" wrapText="1"/>
    </xf>
    <xf numFmtId="168" fontId="15" fillId="8" borderId="62" xfId="3" applyNumberFormat="1" applyFont="1" applyFill="1" applyBorder="1" applyAlignment="1">
      <alignment horizontal="center" vertical="center" wrapText="1"/>
    </xf>
    <xf numFmtId="168" fontId="15" fillId="8" borderId="65" xfId="3" applyNumberFormat="1" applyFont="1" applyFill="1" applyBorder="1" applyAlignment="1">
      <alignment horizontal="center" vertical="center" wrapText="1"/>
    </xf>
    <xf numFmtId="168" fontId="15" fillId="8" borderId="23" xfId="3" applyNumberFormat="1" applyFont="1" applyFill="1" applyBorder="1" applyAlignment="1">
      <alignment horizontal="center" vertical="center"/>
    </xf>
    <xf numFmtId="168" fontId="15" fillId="8" borderId="24" xfId="3" applyNumberFormat="1" applyFont="1" applyFill="1" applyBorder="1" applyAlignment="1">
      <alignment horizontal="center" vertical="center"/>
    </xf>
    <xf numFmtId="168" fontId="15" fillId="8" borderId="13" xfId="3" applyNumberFormat="1" applyFont="1" applyFill="1" applyBorder="1" applyAlignment="1">
      <alignment horizontal="center" vertical="center"/>
    </xf>
    <xf numFmtId="168" fontId="15" fillId="8" borderId="66" xfId="3" applyNumberFormat="1" applyFont="1" applyFill="1" applyBorder="1" applyAlignment="1">
      <alignment horizontal="center" vertical="center" wrapText="1"/>
    </xf>
    <xf numFmtId="168" fontId="15" fillId="8" borderId="67" xfId="3" applyNumberFormat="1" applyFont="1" applyFill="1" applyBorder="1" applyAlignment="1">
      <alignment horizontal="center" vertical="center" wrapText="1"/>
    </xf>
    <xf numFmtId="168" fontId="15" fillId="8" borderId="68" xfId="3" applyNumberFormat="1" applyFont="1" applyFill="1" applyBorder="1" applyAlignment="1">
      <alignment horizontal="center" vertical="center" wrapText="1"/>
    </xf>
    <xf numFmtId="168" fontId="15" fillId="8" borderId="40" xfId="3" applyNumberFormat="1" applyFont="1" applyFill="1" applyBorder="1" applyAlignment="1">
      <alignment horizontal="center" vertical="center"/>
    </xf>
    <xf numFmtId="168" fontId="15" fillId="8" borderId="0" xfId="3" applyNumberFormat="1" applyFont="1" applyFill="1" applyBorder="1" applyAlignment="1">
      <alignment horizontal="center" vertical="center"/>
    </xf>
    <xf numFmtId="168" fontId="15" fillId="8" borderId="26" xfId="3" applyNumberFormat="1" applyFont="1" applyFill="1" applyBorder="1" applyAlignment="1">
      <alignment horizontal="center" vertical="center"/>
    </xf>
    <xf numFmtId="168" fontId="20" fillId="5" borderId="4" xfId="4" applyNumberFormat="1" applyFont="1" applyFill="1" applyBorder="1" applyAlignment="1">
      <alignment horizontal="center" vertical="center"/>
    </xf>
    <xf numFmtId="168" fontId="20" fillId="5" borderId="6" xfId="4" applyNumberFormat="1" applyFont="1" applyFill="1" applyBorder="1" applyAlignment="1">
      <alignment horizontal="center" vertical="center"/>
    </xf>
    <xf numFmtId="168" fontId="20" fillId="5" borderId="5" xfId="4" applyNumberFormat="1" applyFont="1" applyFill="1" applyBorder="1" applyAlignment="1">
      <alignment horizontal="center" vertical="center"/>
    </xf>
    <xf numFmtId="168" fontId="20" fillId="5" borderId="14" xfId="4" applyNumberFormat="1" applyFont="1" applyFill="1" applyBorder="1" applyAlignment="1">
      <alignment horizontal="center" vertical="center"/>
    </xf>
    <xf numFmtId="168" fontId="20" fillId="5" borderId="16" xfId="4" applyNumberFormat="1" applyFont="1" applyFill="1" applyBorder="1" applyAlignment="1">
      <alignment horizontal="center" vertical="center"/>
    </xf>
    <xf numFmtId="168" fontId="20" fillId="5" borderId="15" xfId="4" applyNumberFormat="1" applyFont="1" applyFill="1" applyBorder="1" applyAlignment="1">
      <alignment horizontal="center" vertical="center"/>
    </xf>
    <xf numFmtId="168" fontId="15" fillId="5" borderId="37" xfId="3" applyNumberFormat="1" applyFont="1" applyFill="1" applyBorder="1" applyAlignment="1">
      <alignment horizontal="center" vertical="center" wrapText="1"/>
    </xf>
    <xf numFmtId="168" fontId="15" fillId="5" borderId="20" xfId="3" applyNumberFormat="1" applyFont="1" applyFill="1" applyBorder="1" applyAlignment="1">
      <alignment horizontal="center" vertical="center" wrapText="1"/>
    </xf>
    <xf numFmtId="168" fontId="15" fillId="5" borderId="39" xfId="3" applyNumberFormat="1" applyFont="1" applyFill="1" applyBorder="1" applyAlignment="1">
      <alignment horizontal="center" vertical="center" wrapText="1"/>
    </xf>
    <xf numFmtId="168" fontId="15" fillId="5" borderId="12" xfId="3" applyNumberFormat="1" applyFont="1" applyFill="1" applyBorder="1" applyAlignment="1">
      <alignment horizontal="center" vertical="center" wrapText="1"/>
    </xf>
    <xf numFmtId="168" fontId="15" fillId="5" borderId="6" xfId="3" applyNumberFormat="1" applyFont="1" applyFill="1" applyBorder="1" applyAlignment="1">
      <alignment horizontal="center" vertical="center" wrapText="1"/>
    </xf>
    <xf numFmtId="168" fontId="15" fillId="5" borderId="2" xfId="3" applyNumberFormat="1" applyFont="1" applyFill="1" applyBorder="1" applyAlignment="1">
      <alignment horizontal="center" vertical="center" wrapText="1"/>
    </xf>
    <xf numFmtId="168" fontId="15" fillId="5" borderId="42" xfId="3" applyNumberFormat="1" applyFont="1" applyFill="1" applyBorder="1" applyAlignment="1">
      <alignment horizontal="center" vertical="center"/>
    </xf>
    <xf numFmtId="168" fontId="15" fillId="5" borderId="6" xfId="3" applyNumberFormat="1" applyFont="1" applyFill="1" applyBorder="1" applyAlignment="1">
      <alignment horizontal="center" vertical="center"/>
    </xf>
    <xf numFmtId="168" fontId="15" fillId="5" borderId="1" xfId="3" applyNumberFormat="1" applyFont="1" applyFill="1" applyBorder="1" applyAlignment="1">
      <alignment horizontal="center" vertical="center"/>
    </xf>
    <xf numFmtId="168" fontId="15" fillId="5" borderId="2" xfId="3" applyNumberFormat="1" applyFont="1" applyFill="1" applyBorder="1" applyAlignment="1">
      <alignment horizontal="center" vertical="center"/>
    </xf>
    <xf numFmtId="168" fontId="15" fillId="5" borderId="7" xfId="3" applyNumberFormat="1" applyFont="1" applyFill="1" applyBorder="1" applyAlignment="1">
      <alignment horizontal="center" vertical="center"/>
    </xf>
    <xf numFmtId="168" fontId="15" fillId="5" borderId="8" xfId="3" applyNumberFormat="1" applyFont="1" applyFill="1" applyBorder="1" applyAlignment="1">
      <alignment horizontal="center" vertical="center"/>
    </xf>
    <xf numFmtId="168" fontId="15" fillId="5" borderId="9" xfId="3" applyNumberFormat="1" applyFont="1" applyFill="1" applyBorder="1" applyAlignment="1">
      <alignment horizontal="center" vertical="center"/>
    </xf>
    <xf numFmtId="168" fontId="22" fillId="6" borderId="5" xfId="1" applyNumberFormat="1" applyFont="1" applyFill="1" applyBorder="1" applyAlignment="1">
      <alignment horizontal="center" vertical="center" wrapText="1"/>
    </xf>
    <xf numFmtId="168" fontId="22" fillId="6" borderId="58" xfId="1" applyNumberFormat="1" applyFont="1" applyFill="1" applyBorder="1" applyAlignment="1">
      <alignment horizontal="center" vertical="center" wrapText="1"/>
    </xf>
    <xf numFmtId="168" fontId="15" fillId="5" borderId="1" xfId="0" applyNumberFormat="1" applyFont="1" applyFill="1" applyBorder="1" applyAlignment="1">
      <alignment horizontal="center" vertical="center" wrapText="1"/>
    </xf>
    <xf numFmtId="168" fontId="15" fillId="5" borderId="2" xfId="0" applyNumberFormat="1" applyFont="1" applyFill="1" applyBorder="1" applyAlignment="1">
      <alignment horizontal="center" vertical="center" wrapText="1"/>
    </xf>
    <xf numFmtId="168" fontId="15" fillId="5" borderId="23" xfId="0" applyNumberFormat="1" applyFont="1" applyFill="1" applyBorder="1" applyAlignment="1">
      <alignment horizontal="center" vertical="center" wrapText="1"/>
    </xf>
    <xf numFmtId="168" fontId="15" fillId="5" borderId="24" xfId="0" applyNumberFormat="1" applyFont="1" applyFill="1" applyBorder="1" applyAlignment="1">
      <alignment horizontal="center" vertical="center" wrapText="1"/>
    </xf>
    <xf numFmtId="168" fontId="15" fillId="5" borderId="13" xfId="0" applyNumberFormat="1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42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28" fillId="0" borderId="23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28" fillId="0" borderId="37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4" fillId="0" borderId="50" xfId="0" applyFont="1" applyBorder="1" applyAlignment="1">
      <alignment horizontal="center" vertical="center"/>
    </xf>
    <xf numFmtId="168" fontId="24" fillId="5" borderId="4" xfId="4" applyNumberFormat="1" applyFont="1" applyFill="1" applyBorder="1" applyAlignment="1">
      <alignment horizontal="center" vertical="center" wrapText="1"/>
    </xf>
    <xf numFmtId="168" fontId="24" fillId="5" borderId="6" xfId="4" applyNumberFormat="1" applyFont="1" applyFill="1" applyBorder="1" applyAlignment="1">
      <alignment horizontal="center" vertical="center" wrapText="1"/>
    </xf>
    <xf numFmtId="168" fontId="24" fillId="5" borderId="5" xfId="4" applyNumberFormat="1" applyFont="1" applyFill="1" applyBorder="1" applyAlignment="1">
      <alignment horizontal="center" vertical="center" wrapText="1"/>
    </xf>
    <xf numFmtId="168" fontId="24" fillId="5" borderId="14" xfId="4" applyNumberFormat="1" applyFont="1" applyFill="1" applyBorder="1" applyAlignment="1">
      <alignment horizontal="center" vertical="center" wrapText="1"/>
    </xf>
    <xf numFmtId="168" fontId="24" fillId="5" borderId="16" xfId="4" applyNumberFormat="1" applyFont="1" applyFill="1" applyBorder="1" applyAlignment="1">
      <alignment horizontal="center" vertical="center" wrapText="1"/>
    </xf>
    <xf numFmtId="168" fontId="24" fillId="5" borderId="15" xfId="4" applyNumberFormat="1" applyFont="1" applyFill="1" applyBorder="1" applyAlignment="1">
      <alignment horizontal="center" vertical="center" wrapText="1"/>
    </xf>
    <xf numFmtId="168" fontId="23" fillId="5" borderId="44" xfId="3" applyNumberFormat="1" applyFont="1" applyFill="1" applyBorder="1" applyAlignment="1">
      <alignment horizontal="center" vertical="center" wrapText="1"/>
    </xf>
    <xf numFmtId="168" fontId="23" fillId="5" borderId="35" xfId="3" applyNumberFormat="1" applyFont="1" applyFill="1" applyBorder="1" applyAlignment="1">
      <alignment horizontal="center" vertical="center" wrapText="1"/>
    </xf>
    <xf numFmtId="168" fontId="23" fillId="5" borderId="50" xfId="3" applyNumberFormat="1" applyFont="1" applyFill="1" applyBorder="1" applyAlignment="1">
      <alignment horizontal="center" vertical="center" wrapText="1"/>
    </xf>
    <xf numFmtId="168" fontId="5" fillId="0" borderId="51" xfId="0" applyNumberFormat="1" applyFont="1" applyFill="1" applyBorder="1" applyAlignment="1">
      <alignment horizontal="left" vertical="center"/>
    </xf>
    <xf numFmtId="168" fontId="5" fillId="0" borderId="8" xfId="0" applyNumberFormat="1" applyFont="1" applyFill="1" applyBorder="1" applyAlignment="1">
      <alignment horizontal="left" vertical="center"/>
    </xf>
    <xf numFmtId="168" fontId="23" fillId="0" borderId="8" xfId="0" applyNumberFormat="1" applyFont="1" applyFill="1" applyBorder="1" applyAlignment="1">
      <alignment horizontal="right" vertical="center"/>
    </xf>
    <xf numFmtId="168" fontId="5" fillId="0" borderId="52" xfId="0" applyNumberFormat="1" applyFont="1" applyFill="1" applyBorder="1" applyAlignment="1">
      <alignment horizontal="left" vertical="center"/>
    </xf>
    <xf numFmtId="168" fontId="5" fillId="0" borderId="24" xfId="0" applyNumberFormat="1" applyFont="1" applyFill="1" applyBorder="1" applyAlignment="1">
      <alignment horizontal="left" vertical="center"/>
    </xf>
    <xf numFmtId="168" fontId="23" fillId="0" borderId="24" xfId="0" applyNumberFormat="1" applyFont="1" applyFill="1" applyBorder="1" applyAlignment="1">
      <alignment horizontal="right" vertical="center"/>
    </xf>
    <xf numFmtId="168" fontId="5" fillId="0" borderId="52" xfId="0" applyNumberFormat="1" applyFont="1" applyFill="1" applyBorder="1" applyAlignment="1">
      <alignment horizontal="left" vertical="center" wrapText="1"/>
    </xf>
    <xf numFmtId="168" fontId="5" fillId="0" borderId="24" xfId="0" applyNumberFormat="1" applyFont="1" applyFill="1" applyBorder="1" applyAlignment="1">
      <alignment horizontal="left" vertical="center" wrapText="1"/>
    </xf>
    <xf numFmtId="168" fontId="5" fillId="0" borderId="87" xfId="0" applyNumberFormat="1" applyFont="1" applyFill="1" applyBorder="1" applyAlignment="1">
      <alignment horizontal="left" vertical="center" wrapText="1"/>
    </xf>
    <xf numFmtId="168" fontId="5" fillId="0" borderId="75" xfId="0" applyNumberFormat="1" applyFont="1" applyFill="1" applyBorder="1" applyAlignment="1">
      <alignment horizontal="left" vertical="center" wrapText="1"/>
    </xf>
    <xf numFmtId="168" fontId="23" fillId="0" borderId="0" xfId="0" applyNumberFormat="1" applyFont="1" applyFill="1" applyBorder="1" applyAlignment="1">
      <alignment horizontal="right" vertical="center"/>
    </xf>
    <xf numFmtId="168" fontId="23" fillId="7" borderId="44" xfId="0" applyNumberFormat="1" applyFont="1" applyFill="1" applyBorder="1" applyAlignment="1">
      <alignment horizontal="left" vertical="center"/>
    </xf>
    <xf numFmtId="168" fontId="23" fillId="7" borderId="35" xfId="0" applyNumberFormat="1" applyFont="1" applyFill="1" applyBorder="1" applyAlignment="1">
      <alignment horizontal="left" vertical="center"/>
    </xf>
    <xf numFmtId="168" fontId="23" fillId="7" borderId="35" xfId="0" applyNumberFormat="1" applyFont="1" applyFill="1" applyBorder="1" applyAlignment="1">
      <alignment horizontal="right" vertical="center"/>
    </xf>
    <xf numFmtId="168" fontId="5" fillId="0" borderId="51" xfId="0" applyNumberFormat="1" applyFont="1" applyFill="1" applyBorder="1" applyAlignment="1">
      <alignment horizontal="left" vertical="center" wrapText="1"/>
    </xf>
    <xf numFmtId="168" fontId="5" fillId="0" borderId="8" xfId="0" applyNumberFormat="1" applyFont="1" applyFill="1" applyBorder="1" applyAlignment="1">
      <alignment horizontal="left" vertical="center" wrapText="1"/>
    </xf>
    <xf numFmtId="168" fontId="5" fillId="0" borderId="55" xfId="0" applyNumberFormat="1" applyFont="1" applyFill="1" applyBorder="1" applyAlignment="1">
      <alignment horizontal="left" vertical="center"/>
    </xf>
    <xf numFmtId="168" fontId="5" fillId="0" borderId="2" xfId="0" applyNumberFormat="1" applyFont="1" applyFill="1" applyBorder="1" applyAlignment="1">
      <alignment horizontal="left" vertical="center"/>
    </xf>
    <xf numFmtId="168" fontId="5" fillId="0" borderId="55" xfId="0" applyNumberFormat="1" applyFont="1" applyFill="1" applyBorder="1" applyAlignment="1">
      <alignment horizontal="left" vertical="center" wrapText="1"/>
    </xf>
    <xf numFmtId="168" fontId="5" fillId="0" borderId="2" xfId="0" applyNumberFormat="1" applyFont="1" applyFill="1" applyBorder="1" applyAlignment="1">
      <alignment horizontal="left" vertical="center" wrapText="1"/>
    </xf>
    <xf numFmtId="168" fontId="6" fillId="7" borderId="44" xfId="0" applyNumberFormat="1" applyFont="1" applyFill="1" applyBorder="1" applyAlignment="1">
      <alignment horizontal="left" vertical="center"/>
    </xf>
    <xf numFmtId="168" fontId="6" fillId="7" borderId="35" xfId="0" applyNumberFormat="1" applyFont="1" applyFill="1" applyBorder="1" applyAlignment="1">
      <alignment horizontal="left" vertical="center"/>
    </xf>
    <xf numFmtId="168" fontId="6" fillId="7" borderId="44" xfId="0" applyNumberFormat="1" applyFont="1" applyFill="1" applyBorder="1" applyAlignment="1">
      <alignment horizontal="left" vertical="center" wrapText="1"/>
    </xf>
    <xf numFmtId="168" fontId="6" fillId="7" borderId="35" xfId="0" applyNumberFormat="1" applyFont="1" applyFill="1" applyBorder="1" applyAlignment="1">
      <alignment horizontal="left" vertical="center" wrapText="1"/>
    </xf>
    <xf numFmtId="168" fontId="23" fillId="2" borderId="2" xfId="0" applyNumberFormat="1" applyFont="1" applyFill="1" applyBorder="1" applyAlignment="1">
      <alignment horizontal="right" vertical="center"/>
    </xf>
    <xf numFmtId="168" fontId="5" fillId="0" borderId="10" xfId="0" applyNumberFormat="1" applyFont="1" applyFill="1" applyBorder="1" applyAlignment="1">
      <alignment horizontal="left" vertical="center" wrapText="1"/>
    </xf>
    <xf numFmtId="168" fontId="5" fillId="0" borderId="0" xfId="0" applyNumberFormat="1" applyFont="1" applyFill="1" applyBorder="1" applyAlignment="1">
      <alignment horizontal="left" vertical="center" wrapText="1"/>
    </xf>
    <xf numFmtId="168" fontId="5" fillId="0" borderId="87" xfId="0" applyNumberFormat="1" applyFont="1" applyFill="1" applyBorder="1" applyAlignment="1">
      <alignment horizontal="left" vertical="center"/>
    </xf>
    <xf numFmtId="168" fontId="5" fillId="0" borderId="75" xfId="0" applyNumberFormat="1" applyFont="1" applyFill="1" applyBorder="1" applyAlignment="1">
      <alignment horizontal="left" vertical="center"/>
    </xf>
    <xf numFmtId="168" fontId="23" fillId="7" borderId="44" xfId="0" applyNumberFormat="1" applyFont="1" applyFill="1" applyBorder="1" applyAlignment="1">
      <alignment horizontal="left" vertical="center" wrapText="1"/>
    </xf>
    <xf numFmtId="168" fontId="23" fillId="7" borderId="35" xfId="0" applyNumberFormat="1" applyFont="1" applyFill="1" applyBorder="1" applyAlignment="1">
      <alignment horizontal="left" vertical="center" wrapText="1"/>
    </xf>
  </cellXfs>
  <cellStyles count="124">
    <cellStyle name="20% - Énfasis1 2" xfId="65"/>
    <cellStyle name="20% - Énfasis2 2" xfId="66"/>
    <cellStyle name="20% - Énfasis3 2" xfId="67"/>
    <cellStyle name="20% - Énfasis4 2" xfId="68"/>
    <cellStyle name="20% - Énfasis5 2" xfId="69"/>
    <cellStyle name="20% - Énfasis6 2" xfId="70"/>
    <cellStyle name="40% - Énfasis1 2" xfId="71"/>
    <cellStyle name="40% - Énfasis2 2" xfId="72"/>
    <cellStyle name="40% - Énfasis3 2" xfId="73"/>
    <cellStyle name="40% - Énfasis4 2" xfId="74"/>
    <cellStyle name="40% - Énfasis5 2" xfId="75"/>
    <cellStyle name="40% - Énfasis6 2" xfId="76"/>
    <cellStyle name="60% - akcent 1" xfId="10"/>
    <cellStyle name="60% - Énfasis1 2" xfId="77"/>
    <cellStyle name="60% - Énfasis2 2" xfId="78"/>
    <cellStyle name="60% - Énfasis3 2" xfId="79"/>
    <cellStyle name="60% - Énfasis4 2" xfId="80"/>
    <cellStyle name="60% - Énfasis5 2" xfId="81"/>
    <cellStyle name="60% - Énfasis6 2" xfId="82"/>
    <cellStyle name="Advertencia" xfId="83"/>
    <cellStyle name="Calcular" xfId="84"/>
    <cellStyle name="Cálculo 2" xfId="85"/>
    <cellStyle name="Celda comprob." xfId="86"/>
    <cellStyle name="Celda de comprobación 2" xfId="87"/>
    <cellStyle name="Celda vinculada 2" xfId="88"/>
    <cellStyle name="Correcto" xfId="89"/>
    <cellStyle name="Encabez. 1" xfId="90"/>
    <cellStyle name="Encabez. 2" xfId="91"/>
    <cellStyle name="Encabezado 3" xfId="92"/>
    <cellStyle name="Encabezado 4 2" xfId="93"/>
    <cellStyle name="Énfasis1 2" xfId="94"/>
    <cellStyle name="Énfasis2 2" xfId="95"/>
    <cellStyle name="Énfasis3 2" xfId="96"/>
    <cellStyle name="Énfasis4 2" xfId="97"/>
    <cellStyle name="Énfasis5 2" xfId="98"/>
    <cellStyle name="Énfasis6 2" xfId="99"/>
    <cellStyle name="Entrada 2" xfId="100"/>
    <cellStyle name="Explicación" xfId="101"/>
    <cellStyle name="Hipervínculo" xfId="4" builtinId="8"/>
    <cellStyle name="Hipervínculo 2" xfId="11"/>
    <cellStyle name="Hipervínculo 3" xfId="102"/>
    <cellStyle name="Hipervínculo 4" xfId="122"/>
    <cellStyle name="Incorrecto 2" xfId="103"/>
    <cellStyle name="Millares [0] 2" xfId="32"/>
    <cellStyle name="Millares 2" xfId="12"/>
    <cellStyle name="Millares 2 2" xfId="13"/>
    <cellStyle name="Millares 2 2 2" xfId="14"/>
    <cellStyle name="Millares 2 3" xfId="15"/>
    <cellStyle name="Millares 2 3 2" xfId="42"/>
    <cellStyle name="Millares 2 4" xfId="43"/>
    <cellStyle name="Millares 2 4 2" xfId="44"/>
    <cellStyle name="Millares 2 5" xfId="104"/>
    <cellStyle name="Millares 3" xfId="2"/>
    <cellStyle name="Millares 3 2" xfId="45"/>
    <cellStyle name="Millares 3 3" xfId="16"/>
    <cellStyle name="Millares 4" xfId="46"/>
    <cellStyle name="Millares 5" xfId="47"/>
    <cellStyle name="Millares 6" xfId="48"/>
    <cellStyle name="Millares 7" xfId="49"/>
    <cellStyle name="Millares 8" xfId="50"/>
    <cellStyle name="Millares 9" xfId="105"/>
    <cellStyle name="Moneda 2" xfId="33"/>
    <cellStyle name="Moneda 2 2" xfId="106"/>
    <cellStyle name="Moneda 3" xfId="107"/>
    <cellStyle name="Neutral 2" xfId="108"/>
    <cellStyle name="Normal" xfId="0" builtinId="0"/>
    <cellStyle name="Normal 10" xfId="51"/>
    <cellStyle name="Normal 11" xfId="35"/>
    <cellStyle name="Normal 12" xfId="52"/>
    <cellStyle name="Normal 13" xfId="53"/>
    <cellStyle name="Normal 14" xfId="41"/>
    <cellStyle name="Normal 15" xfId="54"/>
    <cellStyle name="Normal 16" xfId="109"/>
    <cellStyle name="Normal 17" xfId="123"/>
    <cellStyle name="Normal 2" xfId="5"/>
    <cellStyle name="Normal 2 2" xfId="1"/>
    <cellStyle name="Normal 2 2 2" xfId="17"/>
    <cellStyle name="Normal 2 2 2 2" xfId="18"/>
    <cellStyle name="Normal 2 2 3" xfId="19"/>
    <cellStyle name="Normal 2 2 4" xfId="20"/>
    <cellStyle name="Normal 2 2 4 2" xfId="21"/>
    <cellStyle name="Normal 2 3" xfId="3"/>
    <cellStyle name="Normal 2 3 2" xfId="36"/>
    <cellStyle name="Normal 2 3 2 2" xfId="22"/>
    <cellStyle name="Normal 2 4" xfId="23"/>
    <cellStyle name="Normal 2 4 2" xfId="24"/>
    <cellStyle name="Normal 2 8" xfId="25"/>
    <cellStyle name="Normal 3" xfId="26"/>
    <cellStyle name="Normal 3 2" xfId="6"/>
    <cellStyle name="Normal 3 3" xfId="27"/>
    <cellStyle name="Normal 3 3 2" xfId="7"/>
    <cellStyle name="Normal 3 3 2 2" xfId="37"/>
    <cellStyle name="Normal 3 4" xfId="55"/>
    <cellStyle name="Normal 3 5" xfId="56"/>
    <cellStyle name="Normal 4" xfId="9"/>
    <cellStyle name="Normal 4 2" xfId="57"/>
    <cellStyle name="Normal 5" xfId="38"/>
    <cellStyle name="Normal 5 2" xfId="39"/>
    <cellStyle name="Normal 5 3" xfId="28"/>
    <cellStyle name="Normal 6" xfId="29"/>
    <cellStyle name="Normal 6 2" xfId="30"/>
    <cellStyle name="Normal 6 2 2" xfId="31"/>
    <cellStyle name="Normal 7" xfId="40"/>
    <cellStyle name="Normal 8" xfId="58"/>
    <cellStyle name="Normal 9" xfId="59"/>
    <cellStyle name="Normal 9 2" xfId="60"/>
    <cellStyle name="Nota" xfId="110"/>
    <cellStyle name="Nota 2" xfId="111"/>
    <cellStyle name="Notas 2" xfId="112"/>
    <cellStyle name="Porcentaje 2" xfId="8"/>
    <cellStyle name="Porcentaje 2 2" xfId="113"/>
    <cellStyle name="Porcentaje 2 3" xfId="114"/>
    <cellStyle name="Porcentual 2" xfId="34"/>
    <cellStyle name="Porcentual 2 2" xfId="61"/>
    <cellStyle name="Porcentual 2 2 2" xfId="62"/>
    <cellStyle name="Porcentual 2 3" xfId="63"/>
    <cellStyle name="Porcentual 2 3 2" xfId="64"/>
    <cellStyle name="Salida 2" xfId="115"/>
    <cellStyle name="Texto de advertencia 2" xfId="116"/>
    <cellStyle name="Texto explicativo 2" xfId="117"/>
    <cellStyle name="Título 2 2" xfId="118"/>
    <cellStyle name="Título 3 2" xfId="119"/>
    <cellStyle name="Título 4" xfId="120"/>
    <cellStyle name="Total 2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8/Ejercicio%204%20%2014%20D%20N&#186;%208%20%20al%20%2016032022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 "/>
      <sheetName val="INGRESO DIFERIDO "/>
      <sheetName val="R7   at 2021"/>
      <sheetName val="Libro Caja"/>
      <sheetName val="BASE IMPONIBLE"/>
      <sheetName val="F1947"/>
      <sheetName val="R7   14 A-D3-D8"/>
      <sheetName val="R22 14D8"/>
      <sheetName val="R23 14D8"/>
      <sheetName val=" R6  14 A-D3-D8"/>
      <sheetName val="Reverso F22 P.N"/>
      <sheetName val="Indice F22"/>
      <sheetName val="cm"/>
      <sheetName val="TASAS"/>
    </sheetNames>
    <sheetDataSet>
      <sheetData sheetId="0">
        <row r="46">
          <cell r="I46">
            <v>1849315</v>
          </cell>
        </row>
      </sheetData>
      <sheetData sheetId="1" refreshError="1"/>
      <sheetData sheetId="2" refreshError="1"/>
      <sheetData sheetId="3">
        <row r="48">
          <cell r="K48">
            <v>-100000000</v>
          </cell>
        </row>
      </sheetData>
      <sheetData sheetId="4">
        <row r="36">
          <cell r="F36">
            <v>51941346.599999994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abSelected="1" workbookViewId="0">
      <selection activeCell="I13" sqref="I13"/>
    </sheetView>
  </sheetViews>
  <sheetFormatPr baseColWidth="10" defaultRowHeight="15"/>
  <cols>
    <col min="1" max="1" width="11.42578125" style="1"/>
    <col min="2" max="2" width="6.28515625" customWidth="1"/>
    <col min="3" max="3" width="17.5703125" customWidth="1"/>
    <col min="4" max="4" width="61.85546875" customWidth="1"/>
    <col min="5" max="5" width="12.28515625" bestFit="1" customWidth="1"/>
    <col min="7" max="7" width="15.42578125" customWidth="1"/>
    <col min="9" max="9" width="12.5703125" customWidth="1"/>
    <col min="10" max="10" width="0" hidden="1" customWidth="1"/>
    <col min="11" max="14" width="11.42578125" hidden="1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1:9" ht="15.75" thickBot="1">
      <c r="B2" s="3" t="s">
        <v>280</v>
      </c>
    </row>
    <row r="3" spans="1:9">
      <c r="B3" s="66" t="s">
        <v>152</v>
      </c>
      <c r="C3" s="67"/>
      <c r="D3" s="67"/>
      <c r="E3" s="67"/>
      <c r="F3" s="67"/>
      <c r="G3" s="67"/>
      <c r="H3" s="67"/>
      <c r="I3" s="68"/>
    </row>
    <row r="4" spans="1:9">
      <c r="B4" s="33" t="s">
        <v>157</v>
      </c>
      <c r="C4" s="32"/>
      <c r="D4" s="32"/>
      <c r="E4" s="32"/>
      <c r="F4" s="32"/>
      <c r="G4" s="32"/>
      <c r="H4" s="32"/>
      <c r="I4" s="69"/>
    </row>
    <row r="5" spans="1:9" ht="15.75" thickBot="1">
      <c r="B5" s="70" t="s">
        <v>107</v>
      </c>
      <c r="C5" s="71"/>
      <c r="D5" s="71"/>
      <c r="E5" s="71"/>
      <c r="F5" s="71"/>
      <c r="G5" s="71"/>
      <c r="H5" s="71"/>
      <c r="I5" s="72"/>
    </row>
    <row r="6" spans="1:9" ht="15.75" thickBot="1">
      <c r="B6" s="1"/>
      <c r="E6" s="1" t="s">
        <v>43</v>
      </c>
    </row>
    <row r="7" spans="1:9" ht="15.75" thickBot="1">
      <c r="B7" s="186">
        <v>1</v>
      </c>
      <c r="C7" s="187" t="s">
        <v>61</v>
      </c>
      <c r="D7" s="188"/>
      <c r="E7" s="189">
        <v>148320000</v>
      </c>
      <c r="F7" s="80"/>
      <c r="G7" s="80"/>
    </row>
    <row r="8" spans="1:9">
      <c r="B8" s="186">
        <v>2</v>
      </c>
      <c r="C8" s="187" t="s">
        <v>62</v>
      </c>
      <c r="D8" s="188"/>
      <c r="E8" s="190">
        <v>57800000</v>
      </c>
      <c r="F8" s="80"/>
      <c r="G8" s="80"/>
    </row>
    <row r="9" spans="1:9" s="118" customFormat="1">
      <c r="A9" s="1"/>
      <c r="B9" s="191"/>
      <c r="C9" s="192"/>
      <c r="D9" s="80" t="s">
        <v>154</v>
      </c>
      <c r="E9" s="193">
        <f>+E8*80%</f>
        <v>46240000</v>
      </c>
      <c r="F9" s="80"/>
      <c r="G9" s="80"/>
    </row>
    <row r="10" spans="1:9">
      <c r="B10" s="191"/>
      <c r="C10" s="192"/>
      <c r="D10" s="80" t="s">
        <v>155</v>
      </c>
      <c r="E10" s="74">
        <f>+E8*10%</f>
        <v>5780000</v>
      </c>
      <c r="F10" s="80"/>
      <c r="G10" s="80"/>
    </row>
    <row r="11" spans="1:9" ht="15.75" thickBot="1">
      <c r="B11" s="194"/>
      <c r="C11" s="195"/>
      <c r="D11" s="196" t="s">
        <v>156</v>
      </c>
      <c r="E11" s="197">
        <f>+E8*10%</f>
        <v>5780000</v>
      </c>
      <c r="F11" s="80"/>
      <c r="G11" s="80"/>
    </row>
    <row r="12" spans="1:9">
      <c r="B12" s="186">
        <v>3</v>
      </c>
      <c r="C12" s="78" t="s">
        <v>63</v>
      </c>
      <c r="D12" s="188"/>
      <c r="E12" s="198"/>
      <c r="F12" s="199"/>
      <c r="G12" s="199"/>
    </row>
    <row r="13" spans="1:9">
      <c r="B13" s="191"/>
      <c r="C13" s="77" t="s">
        <v>153</v>
      </c>
      <c r="D13" s="80"/>
      <c r="E13" s="74">
        <v>90600000</v>
      </c>
      <c r="F13" s="199"/>
      <c r="G13" s="199"/>
    </row>
    <row r="14" spans="1:9">
      <c r="B14" s="191"/>
      <c r="C14" s="77" t="s">
        <v>15</v>
      </c>
      <c r="D14" s="80"/>
      <c r="E14" s="74">
        <v>0</v>
      </c>
      <c r="F14" s="199"/>
      <c r="G14" s="199"/>
    </row>
    <row r="15" spans="1:9">
      <c r="B15" s="191"/>
      <c r="C15" s="77" t="s">
        <v>158</v>
      </c>
      <c r="D15" s="80"/>
      <c r="E15" s="74">
        <f>90600000-80200000</f>
        <v>10400000</v>
      </c>
      <c r="F15" s="199"/>
      <c r="G15" s="199"/>
    </row>
    <row r="16" spans="1:9" s="118" customFormat="1">
      <c r="A16" s="1"/>
      <c r="B16" s="191"/>
      <c r="C16" s="77" t="s">
        <v>159</v>
      </c>
      <c r="D16" s="80"/>
      <c r="E16" s="74">
        <v>49700000</v>
      </c>
      <c r="F16" s="199"/>
      <c r="G16" s="199"/>
    </row>
    <row r="17" spans="1:8">
      <c r="B17" s="191"/>
      <c r="C17" s="77" t="s">
        <v>64</v>
      </c>
      <c r="D17" s="80"/>
      <c r="E17" s="74">
        <v>142000000</v>
      </c>
      <c r="F17" s="199"/>
      <c r="G17" s="199"/>
    </row>
    <row r="18" spans="1:8" ht="15.75" thickBot="1">
      <c r="B18" s="191"/>
      <c r="C18" s="77" t="s">
        <v>16</v>
      </c>
      <c r="D18" s="80"/>
      <c r="E18" s="200">
        <v>500700000</v>
      </c>
      <c r="F18" s="199"/>
      <c r="G18" s="199"/>
    </row>
    <row r="19" spans="1:8" s="118" customFormat="1">
      <c r="A19" s="1"/>
      <c r="B19" s="186">
        <v>4</v>
      </c>
      <c r="C19" s="78" t="s">
        <v>201</v>
      </c>
      <c r="D19" s="188"/>
      <c r="E19" s="201"/>
      <c r="F19" s="188"/>
      <c r="G19" s="198"/>
      <c r="H19" s="32"/>
    </row>
    <row r="20" spans="1:8" s="118" customFormat="1">
      <c r="A20" s="1"/>
      <c r="B20" s="191"/>
      <c r="C20" s="77" t="s">
        <v>160</v>
      </c>
      <c r="D20" s="80"/>
      <c r="E20" s="113" t="s">
        <v>19</v>
      </c>
      <c r="F20" s="113" t="s">
        <v>166</v>
      </c>
      <c r="G20" s="170" t="s">
        <v>167</v>
      </c>
      <c r="H20" s="32"/>
    </row>
    <row r="21" spans="1:8" s="118" customFormat="1">
      <c r="A21" s="1"/>
      <c r="B21" s="191"/>
      <c r="C21" s="77" t="s">
        <v>216</v>
      </c>
      <c r="D21" s="80"/>
      <c r="E21" s="202">
        <v>534000000</v>
      </c>
      <c r="F21" s="203">
        <v>198000000</v>
      </c>
      <c r="G21" s="74">
        <v>336000000</v>
      </c>
      <c r="H21" s="32" t="s">
        <v>222</v>
      </c>
    </row>
    <row r="22" spans="1:8" s="118" customFormat="1">
      <c r="A22" s="1"/>
      <c r="B22" s="191"/>
      <c r="C22" s="77" t="s">
        <v>217</v>
      </c>
      <c r="D22" s="80"/>
      <c r="E22" s="202">
        <v>27000000</v>
      </c>
      <c r="F22" s="202">
        <v>7000000</v>
      </c>
      <c r="G22" s="74">
        <v>20000000</v>
      </c>
      <c r="H22" s="32" t="s">
        <v>278</v>
      </c>
    </row>
    <row r="23" spans="1:8" s="118" customFormat="1">
      <c r="A23" s="1"/>
      <c r="B23" s="191"/>
      <c r="C23" s="77" t="s">
        <v>218</v>
      </c>
      <c r="D23" s="80"/>
      <c r="E23" s="202">
        <v>84000000</v>
      </c>
      <c r="F23" s="203">
        <v>15000000</v>
      </c>
      <c r="G23" s="74">
        <v>69000000</v>
      </c>
      <c r="H23" s="32" t="s">
        <v>222</v>
      </c>
    </row>
    <row r="24" spans="1:8" s="118" customFormat="1">
      <c r="A24" s="1"/>
      <c r="B24" s="191"/>
      <c r="C24" s="77"/>
      <c r="D24" s="80"/>
      <c r="E24" s="202">
        <f>SUM(E21:E23)</f>
        <v>645000000</v>
      </c>
      <c r="F24" s="202">
        <f t="shared" ref="F24:G24" si="0">SUM(F21:F23)</f>
        <v>220000000</v>
      </c>
      <c r="G24" s="202">
        <f t="shared" si="0"/>
        <v>425000000</v>
      </c>
      <c r="H24" s="32"/>
    </row>
    <row r="25" spans="1:8" s="118" customFormat="1">
      <c r="A25" s="1"/>
      <c r="B25" s="191"/>
      <c r="C25" s="76" t="s">
        <v>67</v>
      </c>
      <c r="D25" s="80"/>
      <c r="E25" s="202"/>
      <c r="F25" s="202"/>
      <c r="G25" s="74"/>
      <c r="H25" s="32"/>
    </row>
    <row r="26" spans="1:8" s="118" customFormat="1">
      <c r="A26" s="1"/>
      <c r="B26" s="191"/>
      <c r="C26" s="77" t="s">
        <v>165</v>
      </c>
      <c r="D26" s="80"/>
      <c r="E26" s="202">
        <v>248000000</v>
      </c>
      <c r="F26" s="202">
        <v>17000000</v>
      </c>
      <c r="G26" s="74">
        <v>231000000</v>
      </c>
      <c r="H26" s="32"/>
    </row>
    <row r="27" spans="1:8" s="118" customFormat="1">
      <c r="A27" s="1"/>
      <c r="B27" s="191"/>
      <c r="C27" s="77" t="s">
        <v>179</v>
      </c>
      <c r="D27" s="80"/>
      <c r="E27" s="202">
        <v>55000000</v>
      </c>
      <c r="F27" s="202">
        <v>7800000</v>
      </c>
      <c r="G27" s="74">
        <v>47200000</v>
      </c>
    </row>
    <row r="28" spans="1:8" s="118" customFormat="1">
      <c r="A28" s="1"/>
      <c r="B28" s="191"/>
      <c r="C28" s="77" t="s">
        <v>172</v>
      </c>
      <c r="D28" s="80"/>
      <c r="E28" s="202">
        <v>32800000</v>
      </c>
      <c r="F28" s="202">
        <v>5470000</v>
      </c>
      <c r="G28" s="74">
        <v>27330000</v>
      </c>
      <c r="H28" s="32"/>
    </row>
    <row r="29" spans="1:8" s="118" customFormat="1">
      <c r="A29" s="1"/>
      <c r="B29" s="191"/>
      <c r="C29" s="77" t="s">
        <v>173</v>
      </c>
      <c r="D29" s="80"/>
      <c r="E29" s="202">
        <v>17850000</v>
      </c>
      <c r="F29" s="202">
        <v>1500000</v>
      </c>
      <c r="G29" s="74">
        <v>16350000</v>
      </c>
      <c r="H29" s="32"/>
    </row>
    <row r="30" spans="1:8" s="118" customFormat="1">
      <c r="A30" s="1"/>
      <c r="B30" s="191"/>
      <c r="C30" s="77" t="s">
        <v>202</v>
      </c>
      <c r="D30" s="80"/>
      <c r="E30" s="202">
        <v>8200000</v>
      </c>
      <c r="F30" s="202">
        <v>1270000</v>
      </c>
      <c r="G30" s="74">
        <v>6930000</v>
      </c>
      <c r="H30" s="32"/>
    </row>
    <row r="31" spans="1:8" s="118" customFormat="1">
      <c r="A31" s="1"/>
      <c r="B31" s="191"/>
      <c r="C31" s="77" t="s">
        <v>203</v>
      </c>
      <c r="D31" s="80"/>
      <c r="E31" s="202">
        <v>53179000</v>
      </c>
      <c r="F31" s="202">
        <v>5477800</v>
      </c>
      <c r="G31" s="74">
        <v>47701200</v>
      </c>
      <c r="H31" s="32"/>
    </row>
    <row r="32" spans="1:8" s="118" customFormat="1">
      <c r="A32" s="1"/>
      <c r="B32" s="191"/>
      <c r="C32" s="77" t="s">
        <v>176</v>
      </c>
      <c r="D32" s="80"/>
      <c r="E32" s="202">
        <v>2150000</v>
      </c>
      <c r="F32" s="202">
        <v>247000</v>
      </c>
      <c r="G32" s="74">
        <v>1903000</v>
      </c>
    </row>
    <row r="33" spans="1:13" s="118" customFormat="1">
      <c r="A33" s="1"/>
      <c r="B33" s="191"/>
      <c r="C33" s="77" t="s">
        <v>177</v>
      </c>
      <c r="D33" s="80"/>
      <c r="E33" s="202">
        <v>458000</v>
      </c>
      <c r="F33" s="202">
        <v>20400</v>
      </c>
      <c r="G33" s="74">
        <v>437600</v>
      </c>
    </row>
    <row r="34" spans="1:13" s="118" customFormat="1" ht="15.75" thickBot="1">
      <c r="A34" s="1"/>
      <c r="B34" s="194"/>
      <c r="C34" s="204" t="s">
        <v>178</v>
      </c>
      <c r="D34" s="196"/>
      <c r="E34" s="205">
        <v>1090000</v>
      </c>
      <c r="F34" s="205">
        <v>108000</v>
      </c>
      <c r="G34" s="197">
        <v>982000</v>
      </c>
    </row>
    <row r="35" spans="1:13" s="118" customFormat="1" ht="15.75" thickBot="1">
      <c r="A35" s="1"/>
      <c r="B35" s="191">
        <v>5</v>
      </c>
      <c r="C35" s="192" t="s">
        <v>219</v>
      </c>
      <c r="D35" s="80"/>
      <c r="E35" s="206">
        <v>179850156.30252099</v>
      </c>
      <c r="F35" s="81"/>
      <c r="G35" s="81"/>
    </row>
    <row r="36" spans="1:13" s="118" customFormat="1" ht="15.75" thickBot="1">
      <c r="A36" s="1"/>
      <c r="B36" s="186">
        <v>6</v>
      </c>
      <c r="C36" s="187" t="s">
        <v>220</v>
      </c>
      <c r="D36" s="188"/>
      <c r="E36" s="189">
        <v>49146200</v>
      </c>
      <c r="F36" s="81"/>
      <c r="G36" s="81"/>
    </row>
    <row r="37" spans="1:13">
      <c r="B37" s="186">
        <v>6</v>
      </c>
      <c r="C37" s="78" t="s">
        <v>213</v>
      </c>
      <c r="D37" s="188"/>
      <c r="E37" s="188"/>
      <c r="F37" s="188"/>
      <c r="G37" s="188"/>
      <c r="H37" s="118"/>
      <c r="I37" s="118"/>
      <c r="J37" s="32"/>
    </row>
    <row r="38" spans="1:13">
      <c r="B38" s="191"/>
      <c r="C38" s="76" t="s">
        <v>160</v>
      </c>
      <c r="D38" s="80"/>
      <c r="E38" s="113" t="s">
        <v>19</v>
      </c>
      <c r="F38" s="113" t="s">
        <v>166</v>
      </c>
      <c r="G38" s="170" t="s">
        <v>167</v>
      </c>
      <c r="H38" s="118"/>
      <c r="I38" s="118"/>
      <c r="J38" s="32"/>
    </row>
    <row r="39" spans="1:13">
      <c r="B39" s="191"/>
      <c r="C39" s="164" t="s">
        <v>214</v>
      </c>
      <c r="D39" s="80"/>
      <c r="E39" s="74">
        <v>258000000</v>
      </c>
      <c r="F39" s="74">
        <v>18500000</v>
      </c>
      <c r="G39" s="74">
        <f>+E39-F39</f>
        <v>239500000</v>
      </c>
      <c r="H39" s="118"/>
      <c r="I39" s="118"/>
      <c r="J39" s="32"/>
      <c r="K39" s="74">
        <f>+E39/1.19</f>
        <v>216806722.68907565</v>
      </c>
      <c r="L39" s="74">
        <f>+K39*19%</f>
        <v>41193277.310924374</v>
      </c>
      <c r="M39" s="74"/>
    </row>
    <row r="40" spans="1:13">
      <c r="B40" s="191"/>
      <c r="C40" s="164" t="s">
        <v>215</v>
      </c>
      <c r="D40" s="80"/>
      <c r="E40" s="74">
        <v>45000000</v>
      </c>
      <c r="F40" s="74">
        <v>5000000</v>
      </c>
      <c r="G40" s="74">
        <f>+E40-F40</f>
        <v>40000000</v>
      </c>
      <c r="H40" s="118"/>
      <c r="I40" s="118"/>
      <c r="J40" s="32"/>
      <c r="K40" s="74">
        <f>+E40/1.19</f>
        <v>37815126.050420173</v>
      </c>
      <c r="L40" s="74">
        <f t="shared" ref="L40:L61" si="1">+K40*19%</f>
        <v>7184873.9495798331</v>
      </c>
      <c r="M40" s="74"/>
    </row>
    <row r="41" spans="1:13" s="118" customFormat="1">
      <c r="A41" s="1"/>
      <c r="B41" s="191"/>
      <c r="C41" s="164" t="s">
        <v>221</v>
      </c>
      <c r="D41" s="80"/>
      <c r="E41" s="171">
        <v>74000000</v>
      </c>
      <c r="F41" s="171">
        <v>25000000</v>
      </c>
      <c r="G41" s="171">
        <f t="shared" ref="G41:G42" si="2">+E41-F41</f>
        <v>49000000</v>
      </c>
      <c r="J41" s="32"/>
      <c r="K41" s="74">
        <f>+E41/1.19</f>
        <v>62184873.949579835</v>
      </c>
      <c r="L41" s="74">
        <f t="shared" si="1"/>
        <v>11815126.050420169</v>
      </c>
      <c r="M41" s="74"/>
    </row>
    <row r="42" spans="1:13" s="118" customFormat="1">
      <c r="A42" s="1"/>
      <c r="B42" s="191"/>
      <c r="C42" s="164" t="s">
        <v>223</v>
      </c>
      <c r="D42" s="80"/>
      <c r="E42" s="74">
        <f>190000000+7000000</f>
        <v>197000000</v>
      </c>
      <c r="F42" s="74"/>
      <c r="G42" s="74">
        <f t="shared" si="2"/>
        <v>197000000</v>
      </c>
      <c r="J42" s="32"/>
      <c r="K42" s="74"/>
      <c r="L42" s="74">
        <f t="shared" si="1"/>
        <v>0</v>
      </c>
      <c r="M42" s="74"/>
    </row>
    <row r="43" spans="1:13" s="118" customFormat="1">
      <c r="A43" s="1"/>
      <c r="B43" s="191"/>
      <c r="C43" s="164" t="s">
        <v>247</v>
      </c>
      <c r="D43" s="80"/>
      <c r="E43" s="74">
        <v>45000000</v>
      </c>
      <c r="F43" s="74"/>
      <c r="G43" s="74">
        <f t="shared" ref="G43" si="3">+E43-F43</f>
        <v>45000000</v>
      </c>
      <c r="J43" s="32"/>
      <c r="K43" s="74"/>
      <c r="L43" s="74">
        <f t="shared" si="1"/>
        <v>0</v>
      </c>
      <c r="M43" s="74"/>
    </row>
    <row r="44" spans="1:13" s="118" customFormat="1">
      <c r="A44" s="1"/>
      <c r="B44" s="191"/>
      <c r="C44" s="77" t="s">
        <v>183</v>
      </c>
      <c r="D44" s="80"/>
      <c r="E44" s="74">
        <v>50000000</v>
      </c>
      <c r="F44" s="74"/>
      <c r="G44" s="74">
        <f t="shared" ref="G44" si="4">+E44-F44</f>
        <v>50000000</v>
      </c>
      <c r="J44" s="32"/>
      <c r="K44" s="74"/>
      <c r="L44" s="74"/>
      <c r="M44" s="74"/>
    </row>
    <row r="45" spans="1:13" s="118" customFormat="1">
      <c r="A45" s="1"/>
      <c r="B45" s="191"/>
      <c r="C45" s="164"/>
      <c r="D45" s="80"/>
      <c r="E45" s="113" t="s">
        <v>168</v>
      </c>
      <c r="F45" s="113" t="s">
        <v>65</v>
      </c>
      <c r="G45" s="170"/>
      <c r="J45" s="32"/>
      <c r="K45" s="74"/>
      <c r="L45" s="74">
        <f t="shared" si="1"/>
        <v>0</v>
      </c>
      <c r="M45" s="74"/>
    </row>
    <row r="46" spans="1:13" s="118" customFormat="1">
      <c r="A46" s="1"/>
      <c r="B46" s="191"/>
      <c r="C46" s="164" t="s">
        <v>161</v>
      </c>
      <c r="D46" s="80"/>
      <c r="E46" s="74">
        <v>5000000</v>
      </c>
      <c r="F46" s="74">
        <f>+E46*0.369863</f>
        <v>1849315</v>
      </c>
      <c r="G46" s="74"/>
      <c r="J46" s="32"/>
      <c r="K46" s="74"/>
      <c r="L46" s="74">
        <f t="shared" si="1"/>
        <v>0</v>
      </c>
      <c r="M46" s="74"/>
    </row>
    <row r="47" spans="1:13" s="118" customFormat="1">
      <c r="A47" s="1"/>
      <c r="B47" s="191"/>
      <c r="C47" s="164" t="s">
        <v>162</v>
      </c>
      <c r="D47" s="80"/>
      <c r="E47" s="74">
        <v>3200000</v>
      </c>
      <c r="F47" s="74">
        <f>+E47*0.225847</f>
        <v>722710.4</v>
      </c>
      <c r="G47" s="74"/>
      <c r="J47" s="32"/>
      <c r="K47" s="74"/>
      <c r="L47" s="74">
        <f t="shared" si="1"/>
        <v>0</v>
      </c>
      <c r="M47" s="74"/>
    </row>
    <row r="48" spans="1:13" s="118" customFormat="1">
      <c r="A48" s="1"/>
      <c r="B48" s="191"/>
      <c r="C48" s="164" t="s">
        <v>163</v>
      </c>
      <c r="D48" s="80"/>
      <c r="E48" s="74">
        <v>700000</v>
      </c>
      <c r="F48" s="74">
        <f>+E48*0.111111</f>
        <v>77777.7</v>
      </c>
      <c r="G48" s="74"/>
      <c r="J48" s="32"/>
      <c r="K48" s="74"/>
      <c r="L48" s="74">
        <f t="shared" si="1"/>
        <v>0</v>
      </c>
      <c r="M48" s="74"/>
    </row>
    <row r="49" spans="1:13" s="118" customFormat="1">
      <c r="A49" s="1"/>
      <c r="B49" s="191"/>
      <c r="C49" s="164" t="s">
        <v>164</v>
      </c>
      <c r="D49" s="80"/>
      <c r="E49" s="74">
        <v>1500000</v>
      </c>
      <c r="F49" s="74"/>
      <c r="G49" s="74"/>
      <c r="J49" s="32"/>
      <c r="K49" s="74"/>
      <c r="L49" s="74">
        <f t="shared" si="1"/>
        <v>0</v>
      </c>
      <c r="M49" s="74"/>
    </row>
    <row r="50" spans="1:13" s="118" customFormat="1">
      <c r="A50" s="1"/>
      <c r="B50" s="191"/>
      <c r="C50" s="76"/>
      <c r="D50" s="80"/>
      <c r="E50" s="81"/>
      <c r="F50" s="81"/>
      <c r="G50" s="163"/>
      <c r="J50" s="32"/>
      <c r="K50" s="74"/>
      <c r="L50" s="74">
        <f t="shared" si="1"/>
        <v>0</v>
      </c>
      <c r="M50" s="74"/>
    </row>
    <row r="51" spans="1:13">
      <c r="B51" s="191"/>
      <c r="C51" s="76" t="s">
        <v>67</v>
      </c>
      <c r="D51" s="80"/>
      <c r="E51" s="113" t="s">
        <v>19</v>
      </c>
      <c r="F51" s="113" t="s">
        <v>166</v>
      </c>
      <c r="G51" s="170" t="s">
        <v>167</v>
      </c>
      <c r="J51" s="32"/>
      <c r="K51" s="74"/>
      <c r="L51" s="74">
        <f t="shared" si="1"/>
        <v>0</v>
      </c>
      <c r="M51" s="74"/>
    </row>
    <row r="52" spans="1:13">
      <c r="B52" s="191"/>
      <c r="C52" s="77" t="s">
        <v>210</v>
      </c>
      <c r="D52" s="80"/>
      <c r="E52" s="74">
        <v>167800000</v>
      </c>
      <c r="F52" s="74">
        <v>25000000</v>
      </c>
      <c r="G52" s="74">
        <f>+E52-F52</f>
        <v>142800000</v>
      </c>
      <c r="J52" s="32"/>
      <c r="K52" s="74">
        <f>+E52/1.19</f>
        <v>141008403.36134455</v>
      </c>
      <c r="L52" s="74">
        <f t="shared" si="1"/>
        <v>26791596.638655465</v>
      </c>
      <c r="M52" s="74"/>
    </row>
    <row r="53" spans="1:13">
      <c r="B53" s="191"/>
      <c r="C53" s="77" t="s">
        <v>169</v>
      </c>
      <c r="D53" s="80"/>
      <c r="E53" s="74">
        <v>60000000</v>
      </c>
      <c r="F53" s="74"/>
      <c r="G53" s="74">
        <f>+E53-F53</f>
        <v>60000000</v>
      </c>
      <c r="J53" s="32"/>
      <c r="K53" s="74"/>
      <c r="L53" s="74">
        <f t="shared" si="1"/>
        <v>0</v>
      </c>
      <c r="M53" s="74"/>
    </row>
    <row r="54" spans="1:13" s="115" customFormat="1">
      <c r="A54" s="1"/>
      <c r="B54" s="191"/>
      <c r="C54" s="77" t="s">
        <v>170</v>
      </c>
      <c r="D54" s="80"/>
      <c r="E54" s="74">
        <v>15000000</v>
      </c>
      <c r="F54" s="74"/>
      <c r="G54" s="74">
        <f t="shared" ref="G54:G69" si="5">+E54-F54</f>
        <v>15000000</v>
      </c>
      <c r="J54" s="32"/>
      <c r="K54" s="74"/>
      <c r="L54" s="74">
        <f t="shared" si="1"/>
        <v>0</v>
      </c>
      <c r="M54" s="74"/>
    </row>
    <row r="55" spans="1:13" s="118" customFormat="1">
      <c r="A55" s="1"/>
      <c r="B55" s="191"/>
      <c r="C55" s="77" t="s">
        <v>211</v>
      </c>
      <c r="D55" s="80"/>
      <c r="E55" s="74">
        <v>4500000</v>
      </c>
      <c r="F55" s="74"/>
      <c r="G55" s="74">
        <f t="shared" si="5"/>
        <v>4500000</v>
      </c>
      <c r="J55" s="32"/>
      <c r="K55" s="74">
        <f>+E55/1.19</f>
        <v>3781512.6050420171</v>
      </c>
      <c r="L55" s="74">
        <f t="shared" si="1"/>
        <v>718487.39495798328</v>
      </c>
      <c r="M55" s="74"/>
    </row>
    <row r="56" spans="1:13" s="118" customFormat="1">
      <c r="A56" s="1"/>
      <c r="B56" s="73"/>
      <c r="C56" s="77" t="s">
        <v>172</v>
      </c>
      <c r="D56" s="80"/>
      <c r="E56" s="74">
        <v>27000000</v>
      </c>
      <c r="F56" s="74">
        <v>2780000</v>
      </c>
      <c r="G56" s="74">
        <f t="shared" si="5"/>
        <v>24220000</v>
      </c>
      <c r="J56" s="32"/>
      <c r="K56" s="74"/>
      <c r="L56" s="74">
        <f t="shared" si="1"/>
        <v>0</v>
      </c>
      <c r="M56" s="74"/>
    </row>
    <row r="57" spans="1:13" s="118" customFormat="1">
      <c r="A57" s="1"/>
      <c r="B57" s="73"/>
      <c r="C57" s="77" t="s">
        <v>173</v>
      </c>
      <c r="D57" s="80"/>
      <c r="E57" s="74">
        <v>18000000</v>
      </c>
      <c r="F57" s="74">
        <v>700000</v>
      </c>
      <c r="G57" s="74">
        <f t="shared" si="5"/>
        <v>17300000</v>
      </c>
      <c r="J57" s="32"/>
      <c r="K57" s="74"/>
      <c r="L57" s="74">
        <f t="shared" si="1"/>
        <v>0</v>
      </c>
      <c r="M57" s="74"/>
    </row>
    <row r="58" spans="1:13" s="118" customFormat="1">
      <c r="A58" s="1"/>
      <c r="B58" s="73"/>
      <c r="C58" s="77" t="s">
        <v>224</v>
      </c>
      <c r="D58" s="80"/>
      <c r="E58" s="74">
        <f>27000000*20%</f>
        <v>5400000</v>
      </c>
      <c r="F58" s="74">
        <v>647000</v>
      </c>
      <c r="G58" s="74">
        <f t="shared" si="5"/>
        <v>4753000</v>
      </c>
      <c r="J58" s="32"/>
      <c r="K58" s="74"/>
      <c r="L58" s="74">
        <f t="shared" si="1"/>
        <v>0</v>
      </c>
      <c r="M58" s="74"/>
    </row>
    <row r="59" spans="1:13" s="118" customFormat="1">
      <c r="A59" s="1"/>
      <c r="B59" s="73"/>
      <c r="C59" s="77" t="s">
        <v>225</v>
      </c>
      <c r="D59" s="80"/>
      <c r="E59" s="74">
        <v>63780000</v>
      </c>
      <c r="F59" s="74">
        <v>4870000</v>
      </c>
      <c r="G59" s="74">
        <f t="shared" si="5"/>
        <v>58910000</v>
      </c>
      <c r="J59" s="32"/>
      <c r="K59" s="74"/>
      <c r="L59" s="74">
        <f t="shared" si="1"/>
        <v>0</v>
      </c>
      <c r="M59" s="74"/>
    </row>
    <row r="60" spans="1:13" s="118" customFormat="1">
      <c r="A60" s="1"/>
      <c r="B60" s="73"/>
      <c r="C60" s="77" t="s">
        <v>212</v>
      </c>
      <c r="D60" s="80"/>
      <c r="E60" s="74">
        <v>125000000</v>
      </c>
      <c r="F60" s="74"/>
      <c r="G60" s="74">
        <f t="shared" si="5"/>
        <v>125000000</v>
      </c>
      <c r="J60" s="32"/>
      <c r="K60" s="74">
        <f>+E60/1.19</f>
        <v>105042016.8067227</v>
      </c>
      <c r="L60" s="74">
        <f t="shared" si="1"/>
        <v>19957983.193277314</v>
      </c>
      <c r="M60" s="74"/>
    </row>
    <row r="61" spans="1:13" s="118" customFormat="1">
      <c r="A61" s="1"/>
      <c r="B61" s="73"/>
      <c r="C61" s="77" t="s">
        <v>175</v>
      </c>
      <c r="D61" s="80"/>
      <c r="E61" s="74">
        <v>1700000</v>
      </c>
      <c r="F61" s="74"/>
      <c r="G61" s="74">
        <f t="shared" si="5"/>
        <v>1700000</v>
      </c>
      <c r="J61" s="32"/>
      <c r="K61" s="74">
        <f>+E61/1.19</f>
        <v>1428571.4285714286</v>
      </c>
      <c r="L61" s="74">
        <f t="shared" si="1"/>
        <v>271428.57142857142</v>
      </c>
      <c r="M61" s="74"/>
    </row>
    <row r="62" spans="1:13" s="118" customFormat="1">
      <c r="A62" s="1"/>
      <c r="B62" s="73"/>
      <c r="C62" s="77" t="s">
        <v>174</v>
      </c>
      <c r="D62" s="80"/>
      <c r="E62" s="74">
        <v>620000</v>
      </c>
      <c r="F62" s="74"/>
      <c r="G62" s="74">
        <f t="shared" si="5"/>
        <v>620000</v>
      </c>
      <c r="J62" s="32"/>
      <c r="K62" s="74"/>
      <c r="L62" s="74"/>
      <c r="M62" s="74"/>
    </row>
    <row r="63" spans="1:13" s="118" customFormat="1">
      <c r="A63" s="1"/>
      <c r="B63" s="73"/>
      <c r="C63" s="77" t="s">
        <v>176</v>
      </c>
      <c r="D63" s="80"/>
      <c r="E63" s="74">
        <f>+E57*11.5%</f>
        <v>2070000</v>
      </c>
      <c r="F63" s="74">
        <v>125000</v>
      </c>
      <c r="G63" s="74">
        <f t="shared" si="5"/>
        <v>1945000</v>
      </c>
      <c r="J63" s="32"/>
    </row>
    <row r="64" spans="1:13" s="118" customFormat="1">
      <c r="A64" s="1"/>
      <c r="B64" s="73"/>
      <c r="C64" s="77" t="s">
        <v>177</v>
      </c>
      <c r="D64" s="80"/>
      <c r="E64" s="74">
        <v>324000</v>
      </c>
      <c r="F64" s="74">
        <v>18400</v>
      </c>
      <c r="G64" s="74">
        <f t="shared" si="5"/>
        <v>305600</v>
      </c>
      <c r="J64" s="32"/>
    </row>
    <row r="65" spans="1:13" s="118" customFormat="1">
      <c r="A65" s="1"/>
      <c r="B65" s="73"/>
      <c r="C65" s="77" t="s">
        <v>178</v>
      </c>
      <c r="D65" s="80"/>
      <c r="E65" s="74">
        <f>258000000*0.125%</f>
        <v>322500</v>
      </c>
      <c r="F65" s="74">
        <v>22400</v>
      </c>
      <c r="G65" s="74">
        <f t="shared" si="5"/>
        <v>300100</v>
      </c>
      <c r="J65" s="32"/>
    </row>
    <row r="66" spans="1:13" s="118" customFormat="1">
      <c r="A66" s="1"/>
      <c r="B66" s="73"/>
      <c r="C66" s="77" t="s">
        <v>184</v>
      </c>
      <c r="D66" s="80"/>
      <c r="E66" s="74">
        <v>3000000</v>
      </c>
      <c r="F66" s="74"/>
      <c r="G66" s="74">
        <f t="shared" si="5"/>
        <v>3000000</v>
      </c>
      <c r="J66" s="32"/>
    </row>
    <row r="67" spans="1:13" s="118" customFormat="1">
      <c r="A67" s="1"/>
      <c r="B67" s="73"/>
      <c r="C67" s="77" t="s">
        <v>185</v>
      </c>
      <c r="D67" s="80"/>
      <c r="E67" s="74">
        <v>900000</v>
      </c>
      <c r="F67" s="74"/>
      <c r="G67" s="74">
        <f t="shared" si="5"/>
        <v>900000</v>
      </c>
      <c r="J67" s="32"/>
    </row>
    <row r="68" spans="1:13" s="118" customFormat="1">
      <c r="A68" s="1"/>
      <c r="B68" s="73"/>
      <c r="C68" s="77" t="s">
        <v>180</v>
      </c>
      <c r="D68" s="80"/>
      <c r="E68" s="74">
        <v>100000000</v>
      </c>
      <c r="F68" s="74"/>
      <c r="G68" s="74">
        <f t="shared" si="5"/>
        <v>100000000</v>
      </c>
      <c r="J68" s="32"/>
    </row>
    <row r="69" spans="1:13">
      <c r="B69" s="73"/>
      <c r="C69" s="76" t="s">
        <v>106</v>
      </c>
      <c r="D69" s="80"/>
      <c r="E69" s="74"/>
      <c r="F69" s="74"/>
      <c r="G69" s="74">
        <f t="shared" si="5"/>
        <v>0</v>
      </c>
      <c r="H69" s="118"/>
      <c r="I69" s="118"/>
      <c r="J69" s="32"/>
      <c r="L69" s="118"/>
      <c r="M69" s="118"/>
    </row>
    <row r="70" spans="1:13">
      <c r="B70" s="73"/>
      <c r="C70" s="32" t="s">
        <v>181</v>
      </c>
      <c r="D70" s="32"/>
      <c r="E70" s="74">
        <f>+E65*4%</f>
        <v>12900</v>
      </c>
      <c r="F70" s="74"/>
      <c r="G70" s="74"/>
      <c r="H70" s="118"/>
      <c r="I70" s="118"/>
      <c r="J70" s="32"/>
      <c r="L70" s="118"/>
      <c r="M70" s="118"/>
    </row>
    <row r="71" spans="1:13" ht="15.75" thickBot="1">
      <c r="B71" s="75"/>
      <c r="C71" s="71"/>
      <c r="D71" s="79"/>
      <c r="E71" s="71"/>
      <c r="F71" s="71"/>
      <c r="G71" s="71"/>
      <c r="H71" s="118"/>
      <c r="I71" s="118"/>
      <c r="J71" s="32"/>
      <c r="L71" s="118"/>
      <c r="M71" s="118"/>
    </row>
    <row r="72" spans="1:13">
      <c r="B72" s="32"/>
      <c r="C72" s="32"/>
      <c r="D72" s="32"/>
      <c r="E72" s="32"/>
      <c r="F72" s="32"/>
      <c r="G72" s="32"/>
      <c r="H72" s="118"/>
      <c r="I72" s="118"/>
      <c r="J72" s="32"/>
      <c r="L72" s="118"/>
      <c r="M72" s="118"/>
    </row>
    <row r="73" spans="1:13">
      <c r="B73" s="32"/>
      <c r="C73" s="32"/>
      <c r="D73" s="32"/>
      <c r="E73" s="32"/>
      <c r="F73" s="32"/>
      <c r="G73" s="167"/>
      <c r="H73" s="118"/>
      <c r="I73" s="118"/>
      <c r="J73" s="32"/>
      <c r="L73" s="118"/>
      <c r="M73" s="118"/>
    </row>
    <row r="74" spans="1:13">
      <c r="H74" s="118"/>
      <c r="I74" s="118"/>
      <c r="L74" s="118"/>
      <c r="M74" s="1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50"/>
  <sheetViews>
    <sheetView topLeftCell="A13" workbookViewId="0">
      <selection activeCell="C15" sqref="C15:D19"/>
    </sheetView>
  </sheetViews>
  <sheetFormatPr baseColWidth="10" defaultRowHeight="15"/>
  <cols>
    <col min="1" max="2" width="11.42578125" style="118"/>
    <col min="3" max="3" width="99.7109375" style="118" customWidth="1"/>
    <col min="4" max="4" width="20.28515625" style="1" customWidth="1"/>
    <col min="5" max="258" width="11.42578125" style="118"/>
    <col min="259" max="259" width="99.7109375" style="118" customWidth="1"/>
    <col min="260" max="260" width="20.28515625" style="118" customWidth="1"/>
    <col min="261" max="514" width="11.42578125" style="118"/>
    <col min="515" max="515" width="99.7109375" style="118" customWidth="1"/>
    <col min="516" max="516" width="20.28515625" style="118" customWidth="1"/>
    <col min="517" max="770" width="11.42578125" style="118"/>
    <col min="771" max="771" width="99.7109375" style="118" customWidth="1"/>
    <col min="772" max="772" width="20.28515625" style="118" customWidth="1"/>
    <col min="773" max="1026" width="11.42578125" style="118"/>
    <col min="1027" max="1027" width="99.7109375" style="118" customWidth="1"/>
    <col min="1028" max="1028" width="20.28515625" style="118" customWidth="1"/>
    <col min="1029" max="1282" width="11.42578125" style="118"/>
    <col min="1283" max="1283" width="99.7109375" style="118" customWidth="1"/>
    <col min="1284" max="1284" width="20.28515625" style="118" customWidth="1"/>
    <col min="1285" max="1538" width="11.42578125" style="118"/>
    <col min="1539" max="1539" width="99.7109375" style="118" customWidth="1"/>
    <col min="1540" max="1540" width="20.28515625" style="118" customWidth="1"/>
    <col min="1541" max="1794" width="11.42578125" style="118"/>
    <col min="1795" max="1795" width="99.7109375" style="118" customWidth="1"/>
    <col min="1796" max="1796" width="20.28515625" style="118" customWidth="1"/>
    <col min="1797" max="2050" width="11.42578125" style="118"/>
    <col min="2051" max="2051" width="99.7109375" style="118" customWidth="1"/>
    <col min="2052" max="2052" width="20.28515625" style="118" customWidth="1"/>
    <col min="2053" max="2306" width="11.42578125" style="118"/>
    <col min="2307" max="2307" width="99.7109375" style="118" customWidth="1"/>
    <col min="2308" max="2308" width="20.28515625" style="118" customWidth="1"/>
    <col min="2309" max="2562" width="11.42578125" style="118"/>
    <col min="2563" max="2563" width="99.7109375" style="118" customWidth="1"/>
    <col min="2564" max="2564" width="20.28515625" style="118" customWidth="1"/>
    <col min="2565" max="2818" width="11.42578125" style="118"/>
    <col min="2819" max="2819" width="99.7109375" style="118" customWidth="1"/>
    <col min="2820" max="2820" width="20.28515625" style="118" customWidth="1"/>
    <col min="2821" max="3074" width="11.42578125" style="118"/>
    <col min="3075" max="3075" width="99.7109375" style="118" customWidth="1"/>
    <col min="3076" max="3076" width="20.28515625" style="118" customWidth="1"/>
    <col min="3077" max="3330" width="11.42578125" style="118"/>
    <col min="3331" max="3331" width="99.7109375" style="118" customWidth="1"/>
    <col min="3332" max="3332" width="20.28515625" style="118" customWidth="1"/>
    <col min="3333" max="3586" width="11.42578125" style="118"/>
    <col min="3587" max="3587" width="99.7109375" style="118" customWidth="1"/>
    <col min="3588" max="3588" width="20.28515625" style="118" customWidth="1"/>
    <col min="3589" max="3842" width="11.42578125" style="118"/>
    <col min="3843" max="3843" width="99.7109375" style="118" customWidth="1"/>
    <col min="3844" max="3844" width="20.28515625" style="118" customWidth="1"/>
    <col min="3845" max="4098" width="11.42578125" style="118"/>
    <col min="4099" max="4099" width="99.7109375" style="118" customWidth="1"/>
    <col min="4100" max="4100" width="20.28515625" style="118" customWidth="1"/>
    <col min="4101" max="4354" width="11.42578125" style="118"/>
    <col min="4355" max="4355" width="99.7109375" style="118" customWidth="1"/>
    <col min="4356" max="4356" width="20.28515625" style="118" customWidth="1"/>
    <col min="4357" max="4610" width="11.42578125" style="118"/>
    <col min="4611" max="4611" width="99.7109375" style="118" customWidth="1"/>
    <col min="4612" max="4612" width="20.28515625" style="118" customWidth="1"/>
    <col min="4613" max="4866" width="11.42578125" style="118"/>
    <col min="4867" max="4867" width="99.7109375" style="118" customWidth="1"/>
    <col min="4868" max="4868" width="20.28515625" style="118" customWidth="1"/>
    <col min="4869" max="5122" width="11.42578125" style="118"/>
    <col min="5123" max="5123" width="99.7109375" style="118" customWidth="1"/>
    <col min="5124" max="5124" width="20.28515625" style="118" customWidth="1"/>
    <col min="5125" max="5378" width="11.42578125" style="118"/>
    <col min="5379" max="5379" width="99.7109375" style="118" customWidth="1"/>
    <col min="5380" max="5380" width="20.28515625" style="118" customWidth="1"/>
    <col min="5381" max="5634" width="11.42578125" style="118"/>
    <col min="5635" max="5635" width="99.7109375" style="118" customWidth="1"/>
    <col min="5636" max="5636" width="20.28515625" style="118" customWidth="1"/>
    <col min="5637" max="5890" width="11.42578125" style="118"/>
    <col min="5891" max="5891" width="99.7109375" style="118" customWidth="1"/>
    <col min="5892" max="5892" width="20.28515625" style="118" customWidth="1"/>
    <col min="5893" max="6146" width="11.42578125" style="118"/>
    <col min="6147" max="6147" width="99.7109375" style="118" customWidth="1"/>
    <col min="6148" max="6148" width="20.28515625" style="118" customWidth="1"/>
    <col min="6149" max="6402" width="11.42578125" style="118"/>
    <col min="6403" max="6403" width="99.7109375" style="118" customWidth="1"/>
    <col min="6404" max="6404" width="20.28515625" style="118" customWidth="1"/>
    <col min="6405" max="6658" width="11.42578125" style="118"/>
    <col min="6659" max="6659" width="99.7109375" style="118" customWidth="1"/>
    <col min="6660" max="6660" width="20.28515625" style="118" customWidth="1"/>
    <col min="6661" max="6914" width="11.42578125" style="118"/>
    <col min="6915" max="6915" width="99.7109375" style="118" customWidth="1"/>
    <col min="6916" max="6916" width="20.28515625" style="118" customWidth="1"/>
    <col min="6917" max="7170" width="11.42578125" style="118"/>
    <col min="7171" max="7171" width="99.7109375" style="118" customWidth="1"/>
    <col min="7172" max="7172" width="20.28515625" style="118" customWidth="1"/>
    <col min="7173" max="7426" width="11.42578125" style="118"/>
    <col min="7427" max="7427" width="99.7109375" style="118" customWidth="1"/>
    <col min="7428" max="7428" width="20.28515625" style="118" customWidth="1"/>
    <col min="7429" max="7682" width="11.42578125" style="118"/>
    <col min="7683" max="7683" width="99.7109375" style="118" customWidth="1"/>
    <col min="7684" max="7684" width="20.28515625" style="118" customWidth="1"/>
    <col min="7685" max="7938" width="11.42578125" style="118"/>
    <col min="7939" max="7939" width="99.7109375" style="118" customWidth="1"/>
    <col min="7940" max="7940" width="20.28515625" style="118" customWidth="1"/>
    <col min="7941" max="8194" width="11.42578125" style="118"/>
    <col min="8195" max="8195" width="99.7109375" style="118" customWidth="1"/>
    <col min="8196" max="8196" width="20.28515625" style="118" customWidth="1"/>
    <col min="8197" max="8450" width="11.42578125" style="118"/>
    <col min="8451" max="8451" width="99.7109375" style="118" customWidth="1"/>
    <col min="8452" max="8452" width="20.28515625" style="118" customWidth="1"/>
    <col min="8453" max="8706" width="11.42578125" style="118"/>
    <col min="8707" max="8707" width="99.7109375" style="118" customWidth="1"/>
    <col min="8708" max="8708" width="20.28515625" style="118" customWidth="1"/>
    <col min="8709" max="8962" width="11.42578125" style="118"/>
    <col min="8963" max="8963" width="99.7109375" style="118" customWidth="1"/>
    <col min="8964" max="8964" width="20.28515625" style="118" customWidth="1"/>
    <col min="8965" max="9218" width="11.42578125" style="118"/>
    <col min="9219" max="9219" width="99.7109375" style="118" customWidth="1"/>
    <col min="9220" max="9220" width="20.28515625" style="118" customWidth="1"/>
    <col min="9221" max="9474" width="11.42578125" style="118"/>
    <col min="9475" max="9475" width="99.7109375" style="118" customWidth="1"/>
    <col min="9476" max="9476" width="20.28515625" style="118" customWidth="1"/>
    <col min="9477" max="9730" width="11.42578125" style="118"/>
    <col min="9731" max="9731" width="99.7109375" style="118" customWidth="1"/>
    <col min="9732" max="9732" width="20.28515625" style="118" customWidth="1"/>
    <col min="9733" max="9986" width="11.42578125" style="118"/>
    <col min="9987" max="9987" width="99.7109375" style="118" customWidth="1"/>
    <col min="9988" max="9988" width="20.28515625" style="118" customWidth="1"/>
    <col min="9989" max="10242" width="11.42578125" style="118"/>
    <col min="10243" max="10243" width="99.7109375" style="118" customWidth="1"/>
    <col min="10244" max="10244" width="20.28515625" style="118" customWidth="1"/>
    <col min="10245" max="10498" width="11.42578125" style="118"/>
    <col min="10499" max="10499" width="99.7109375" style="118" customWidth="1"/>
    <col min="10500" max="10500" width="20.28515625" style="118" customWidth="1"/>
    <col min="10501" max="10754" width="11.42578125" style="118"/>
    <col min="10755" max="10755" width="99.7109375" style="118" customWidth="1"/>
    <col min="10756" max="10756" width="20.28515625" style="118" customWidth="1"/>
    <col min="10757" max="11010" width="11.42578125" style="118"/>
    <col min="11011" max="11011" width="99.7109375" style="118" customWidth="1"/>
    <col min="11012" max="11012" width="20.28515625" style="118" customWidth="1"/>
    <col min="11013" max="11266" width="11.42578125" style="118"/>
    <col min="11267" max="11267" width="99.7109375" style="118" customWidth="1"/>
    <col min="11268" max="11268" width="20.28515625" style="118" customWidth="1"/>
    <col min="11269" max="11522" width="11.42578125" style="118"/>
    <col min="11523" max="11523" width="99.7109375" style="118" customWidth="1"/>
    <col min="11524" max="11524" width="20.28515625" style="118" customWidth="1"/>
    <col min="11525" max="11778" width="11.42578125" style="118"/>
    <col min="11779" max="11779" width="99.7109375" style="118" customWidth="1"/>
    <col min="11780" max="11780" width="20.28515625" style="118" customWidth="1"/>
    <col min="11781" max="12034" width="11.42578125" style="118"/>
    <col min="12035" max="12035" width="99.7109375" style="118" customWidth="1"/>
    <col min="12036" max="12036" width="20.28515625" style="118" customWidth="1"/>
    <col min="12037" max="12290" width="11.42578125" style="118"/>
    <col min="12291" max="12291" width="99.7109375" style="118" customWidth="1"/>
    <col min="12292" max="12292" width="20.28515625" style="118" customWidth="1"/>
    <col min="12293" max="12546" width="11.42578125" style="118"/>
    <col min="12547" max="12547" width="99.7109375" style="118" customWidth="1"/>
    <col min="12548" max="12548" width="20.28515625" style="118" customWidth="1"/>
    <col min="12549" max="12802" width="11.42578125" style="118"/>
    <col min="12803" max="12803" width="99.7109375" style="118" customWidth="1"/>
    <col min="12804" max="12804" width="20.28515625" style="118" customWidth="1"/>
    <col min="12805" max="13058" width="11.42578125" style="118"/>
    <col min="13059" max="13059" width="99.7109375" style="118" customWidth="1"/>
    <col min="13060" max="13060" width="20.28515625" style="118" customWidth="1"/>
    <col min="13061" max="13314" width="11.42578125" style="118"/>
    <col min="13315" max="13315" width="99.7109375" style="118" customWidth="1"/>
    <col min="13316" max="13316" width="20.28515625" style="118" customWidth="1"/>
    <col min="13317" max="13570" width="11.42578125" style="118"/>
    <col min="13571" max="13571" width="99.7109375" style="118" customWidth="1"/>
    <col min="13572" max="13572" width="20.28515625" style="118" customWidth="1"/>
    <col min="13573" max="13826" width="11.42578125" style="118"/>
    <col min="13827" max="13827" width="99.7109375" style="118" customWidth="1"/>
    <col min="13828" max="13828" width="20.28515625" style="118" customWidth="1"/>
    <col min="13829" max="14082" width="11.42578125" style="118"/>
    <col min="14083" max="14083" width="99.7109375" style="118" customWidth="1"/>
    <col min="14084" max="14084" width="20.28515625" style="118" customWidth="1"/>
    <col min="14085" max="14338" width="11.42578125" style="118"/>
    <col min="14339" max="14339" width="99.7109375" style="118" customWidth="1"/>
    <col min="14340" max="14340" width="20.28515625" style="118" customWidth="1"/>
    <col min="14341" max="14594" width="11.42578125" style="118"/>
    <col min="14595" max="14595" width="99.7109375" style="118" customWidth="1"/>
    <col min="14596" max="14596" width="20.28515625" style="118" customWidth="1"/>
    <col min="14597" max="14850" width="11.42578125" style="118"/>
    <col min="14851" max="14851" width="99.7109375" style="118" customWidth="1"/>
    <col min="14852" max="14852" width="20.28515625" style="118" customWidth="1"/>
    <col min="14853" max="15106" width="11.42578125" style="118"/>
    <col min="15107" max="15107" width="99.7109375" style="118" customWidth="1"/>
    <col min="15108" max="15108" width="20.28515625" style="118" customWidth="1"/>
    <col min="15109" max="15362" width="11.42578125" style="118"/>
    <col min="15363" max="15363" width="99.7109375" style="118" customWidth="1"/>
    <col min="15364" max="15364" width="20.28515625" style="118" customWidth="1"/>
    <col min="15365" max="15618" width="11.42578125" style="118"/>
    <col min="15619" max="15619" width="99.7109375" style="118" customWidth="1"/>
    <col min="15620" max="15620" width="20.28515625" style="118" customWidth="1"/>
    <col min="15621" max="15874" width="11.42578125" style="118"/>
    <col min="15875" max="15875" width="99.7109375" style="118" customWidth="1"/>
    <col min="15876" max="15876" width="20.28515625" style="118" customWidth="1"/>
    <col min="15877" max="16130" width="11.42578125" style="118"/>
    <col min="16131" max="16131" width="99.7109375" style="118" customWidth="1"/>
    <col min="16132" max="16132" width="20.28515625" style="118" customWidth="1"/>
    <col min="16133" max="16384" width="11.42578125" style="118"/>
  </cols>
  <sheetData>
    <row r="1" spans="3:5" ht="19.5" hidden="1" thickBot="1">
      <c r="C1" s="235" t="s">
        <v>144</v>
      </c>
      <c r="D1" s="235"/>
      <c r="E1" s="235"/>
    </row>
    <row r="2" spans="3:5" hidden="1">
      <c r="C2" s="147" t="s">
        <v>140</v>
      </c>
      <c r="D2" s="148"/>
      <c r="E2" s="149" t="s">
        <v>141</v>
      </c>
    </row>
    <row r="3" spans="3:5" hidden="1">
      <c r="C3" s="161" t="s">
        <v>145</v>
      </c>
      <c r="D3" s="162"/>
      <c r="E3" s="151" t="s">
        <v>1</v>
      </c>
    </row>
    <row r="4" spans="3:5" hidden="1">
      <c r="C4" s="161" t="s">
        <v>146</v>
      </c>
      <c r="D4" s="162"/>
      <c r="E4" s="151" t="s">
        <v>1</v>
      </c>
    </row>
    <row r="5" spans="3:5" hidden="1">
      <c r="C5" s="156" t="s">
        <v>143</v>
      </c>
      <c r="D5" s="162"/>
      <c r="E5" s="151" t="s">
        <v>1</v>
      </c>
    </row>
    <row r="6" spans="3:5" hidden="1">
      <c r="C6" s="152" t="s">
        <v>142</v>
      </c>
      <c r="D6" s="153">
        <f>SUM(D2:D5)</f>
        <v>0</v>
      </c>
      <c r="E6" s="154" t="s">
        <v>2</v>
      </c>
    </row>
    <row r="7" spans="3:5" hidden="1">
      <c r="C7" s="155" t="s">
        <v>147</v>
      </c>
      <c r="D7" s="150"/>
      <c r="E7" s="151" t="s">
        <v>0</v>
      </c>
    </row>
    <row r="8" spans="3:5" ht="15" hidden="1" customHeight="1" thickBot="1">
      <c r="C8" s="156" t="s">
        <v>148</v>
      </c>
      <c r="D8" s="157"/>
      <c r="E8" s="151" t="s">
        <v>0</v>
      </c>
    </row>
    <row r="9" spans="3:5" ht="15.75" hidden="1" customHeight="1" thickBot="1">
      <c r="C9" s="158" t="s">
        <v>149</v>
      </c>
      <c r="D9" s="159">
        <f>+D6-D7-D8</f>
        <v>0</v>
      </c>
      <c r="E9" s="160" t="s">
        <v>2</v>
      </c>
    </row>
    <row r="10" spans="3:5" ht="15.75" hidden="1" thickBot="1">
      <c r="C10" s="158" t="s">
        <v>150</v>
      </c>
      <c r="D10" s="159">
        <f>+D9/10</f>
        <v>0</v>
      </c>
      <c r="E10" s="160" t="s">
        <v>1</v>
      </c>
    </row>
    <row r="11" spans="3:5" ht="15.75" hidden="1" thickBot="1">
      <c r="C11" s="158" t="s">
        <v>151</v>
      </c>
      <c r="D11" s="159">
        <f>+D9-D10</f>
        <v>0</v>
      </c>
      <c r="E11" s="160" t="s">
        <v>2</v>
      </c>
    </row>
    <row r="12" spans="3:5" hidden="1"/>
    <row r="14" spans="3:5" ht="19.5" thickBot="1">
      <c r="C14" s="235" t="s">
        <v>194</v>
      </c>
      <c r="D14" s="235"/>
      <c r="E14" s="235"/>
    </row>
    <row r="15" spans="3:5">
      <c r="C15" s="147" t="s">
        <v>188</v>
      </c>
      <c r="D15" s="148">
        <f>+'ANTECEDENTES  '!E13</f>
        <v>90600000</v>
      </c>
      <c r="E15" s="149" t="s">
        <v>141</v>
      </c>
    </row>
    <row r="16" spans="3:5">
      <c r="C16" s="161" t="s">
        <v>195</v>
      </c>
      <c r="D16" s="162">
        <f>+'ANTECEDENTES  '!E16</f>
        <v>49700000</v>
      </c>
      <c r="E16" s="151" t="s">
        <v>0</v>
      </c>
    </row>
    <row r="17" spans="3:5">
      <c r="C17" s="161" t="s">
        <v>196</v>
      </c>
      <c r="D17" s="162">
        <f>+'ANTECEDENTES  '!E17</f>
        <v>142000000</v>
      </c>
      <c r="E17" s="151" t="s">
        <v>0</v>
      </c>
    </row>
    <row r="18" spans="3:5">
      <c r="C18" s="152" t="s">
        <v>142</v>
      </c>
      <c r="D18" s="153">
        <f>SUM(D15:D17)</f>
        <v>282300000</v>
      </c>
      <c r="E18" s="154" t="s">
        <v>2</v>
      </c>
    </row>
    <row r="19" spans="3:5" ht="15.75" thickBot="1">
      <c r="C19" s="155" t="s">
        <v>147</v>
      </c>
      <c r="D19" s="150"/>
      <c r="E19" s="151" t="s">
        <v>0</v>
      </c>
    </row>
    <row r="20" spans="3:5" ht="15.75" thickBot="1">
      <c r="C20" s="158" t="s">
        <v>149</v>
      </c>
      <c r="D20" s="159">
        <f>+D18+D19</f>
        <v>282300000</v>
      </c>
      <c r="E20" s="160" t="s">
        <v>2</v>
      </c>
    </row>
    <row r="21" spans="3:5" ht="15.75" thickBot="1">
      <c r="C21" s="158" t="s">
        <v>150</v>
      </c>
      <c r="D21" s="159">
        <f>+D20/10</f>
        <v>28230000</v>
      </c>
      <c r="E21" s="160" t="s">
        <v>1</v>
      </c>
    </row>
    <row r="22" spans="3:5" ht="15.75" thickBot="1">
      <c r="C22" s="158" t="s">
        <v>151</v>
      </c>
      <c r="D22" s="159">
        <f>+D20-D21</f>
        <v>254070000</v>
      </c>
      <c r="E22" s="160" t="s">
        <v>2</v>
      </c>
    </row>
    <row r="23" spans="3:5" ht="15.75" thickBot="1"/>
    <row r="24" spans="3:5" ht="15.75" thickBot="1">
      <c r="C24" s="158" t="s">
        <v>198</v>
      </c>
      <c r="D24" s="159">
        <f>+D16+D17</f>
        <v>191700000</v>
      </c>
      <c r="E24" s="160" t="s">
        <v>2</v>
      </c>
    </row>
    <row r="25" spans="3:5" ht="15.75" thickBot="1">
      <c r="C25" s="158" t="s">
        <v>197</v>
      </c>
      <c r="D25" s="159">
        <f>+D24/10</f>
        <v>19170000</v>
      </c>
      <c r="E25" s="160" t="s">
        <v>1</v>
      </c>
    </row>
    <row r="26" spans="3:5" ht="15.75" thickBot="1">
      <c r="C26" s="158" t="s">
        <v>151</v>
      </c>
      <c r="D26" s="159">
        <f>+D24-D25</f>
        <v>172530000</v>
      </c>
      <c r="E26" s="160" t="s">
        <v>2</v>
      </c>
    </row>
    <row r="27" spans="3:5" ht="15.75" thickBot="1"/>
    <row r="28" spans="3:5" ht="15.75" thickBot="1">
      <c r="C28" s="158" t="s">
        <v>199</v>
      </c>
      <c r="D28" s="159">
        <f>+D17</f>
        <v>142000000</v>
      </c>
      <c r="E28" s="160" t="s">
        <v>2</v>
      </c>
    </row>
    <row r="29" spans="3:5" ht="15.75" thickBot="1">
      <c r="C29" s="158" t="s">
        <v>197</v>
      </c>
      <c r="D29" s="159">
        <f>+D28/10</f>
        <v>14200000</v>
      </c>
      <c r="E29" s="160" t="s">
        <v>1</v>
      </c>
    </row>
    <row r="30" spans="3:5" ht="15.75" thickBot="1">
      <c r="C30" s="158" t="s">
        <v>151</v>
      </c>
      <c r="D30" s="159">
        <f>+D28-D29</f>
        <v>127800000</v>
      </c>
      <c r="E30" s="160" t="s">
        <v>2</v>
      </c>
    </row>
    <row r="31" spans="3:5" ht="15.75" thickBot="1"/>
    <row r="32" spans="3:5" ht="15.75" thickBot="1">
      <c r="C32" s="158" t="s">
        <v>200</v>
      </c>
      <c r="D32" s="159">
        <f>+D16</f>
        <v>49700000</v>
      </c>
      <c r="E32" s="160" t="s">
        <v>2</v>
      </c>
    </row>
    <row r="33" spans="3:5" ht="15.75" thickBot="1">
      <c r="C33" s="158" t="s">
        <v>197</v>
      </c>
      <c r="D33" s="159">
        <f>+D32/10</f>
        <v>4970000</v>
      </c>
      <c r="E33" s="160" t="s">
        <v>1</v>
      </c>
    </row>
    <row r="34" spans="3:5" ht="15.75" thickBot="1">
      <c r="C34" s="158" t="s">
        <v>151</v>
      </c>
      <c r="D34" s="159">
        <f>+D32-D33</f>
        <v>44730000</v>
      </c>
      <c r="E34" s="160" t="s">
        <v>2</v>
      </c>
    </row>
    <row r="36" spans="3:5" hidden="1">
      <c r="D36" s="168">
        <f>+D15/10</f>
        <v>9060000</v>
      </c>
    </row>
    <row r="37" spans="3:5" hidden="1">
      <c r="D37" s="168">
        <f>+D16/10</f>
        <v>4970000</v>
      </c>
    </row>
    <row r="38" spans="3:5" hidden="1">
      <c r="D38" s="168">
        <f>+D17/10</f>
        <v>14200000</v>
      </c>
    </row>
    <row r="39" spans="3:5" hidden="1">
      <c r="D39" s="168">
        <f>+D36+D37+D38</f>
        <v>28230000</v>
      </c>
    </row>
    <row r="40" spans="3:5" hidden="1">
      <c r="D40" s="168"/>
    </row>
    <row r="41" spans="3:5" hidden="1">
      <c r="D41" s="49"/>
    </row>
    <row r="42" spans="3:5" hidden="1">
      <c r="D42" s="29">
        <f>+D21</f>
        <v>28230000</v>
      </c>
    </row>
    <row r="43" spans="3:5" hidden="1">
      <c r="D43" s="29">
        <f>+D25</f>
        <v>19170000</v>
      </c>
    </row>
    <row r="44" spans="3:5" hidden="1">
      <c r="D44" s="29">
        <f>+D42+D43</f>
        <v>47400000</v>
      </c>
    </row>
    <row r="45" spans="3:5" hidden="1">
      <c r="D45" s="49"/>
    </row>
    <row r="46" spans="3:5" hidden="1">
      <c r="D46" s="29">
        <f>+D42</f>
        <v>28230000</v>
      </c>
    </row>
    <row r="47" spans="3:5" hidden="1">
      <c r="D47" s="29">
        <f>+D29</f>
        <v>14200000</v>
      </c>
    </row>
    <row r="48" spans="3:5" hidden="1">
      <c r="D48" s="29">
        <f>+D33</f>
        <v>4970000</v>
      </c>
    </row>
    <row r="49" spans="4:4" hidden="1">
      <c r="D49" s="29">
        <f>+D46+D47+D48</f>
        <v>47400000</v>
      </c>
    </row>
    <row r="50" spans="4:4" hidden="1"/>
  </sheetData>
  <mergeCells count="2">
    <mergeCell ref="C1:E1"/>
    <mergeCell ref="C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4"/>
  <sheetViews>
    <sheetView showGridLines="0" zoomScale="80" zoomScaleNormal="80" workbookViewId="0">
      <selection activeCell="N8" sqref="N8:R8"/>
    </sheetView>
  </sheetViews>
  <sheetFormatPr baseColWidth="10" defaultColWidth="11.5703125" defaultRowHeight="14.25"/>
  <cols>
    <col min="1" max="1" width="1.85546875" style="6" customWidth="1"/>
    <col min="2" max="2" width="4.5703125" style="6" customWidth="1"/>
    <col min="3" max="3" width="18.85546875" style="6" customWidth="1"/>
    <col min="4" max="4" width="6.85546875" style="6" customWidth="1"/>
    <col min="5" max="5" width="8.140625" style="6" customWidth="1"/>
    <col min="6" max="9" width="4.5703125" style="6" customWidth="1"/>
    <col min="10" max="10" width="7.5703125" style="6" customWidth="1"/>
    <col min="11" max="12" width="8.5703125" style="6" customWidth="1"/>
    <col min="13" max="13" width="8.140625" style="6" customWidth="1"/>
    <col min="14" max="15" width="4.5703125" style="6" customWidth="1"/>
    <col min="16" max="16" width="7.140625" style="6" customWidth="1"/>
    <col min="17" max="17" width="7.85546875" style="6" customWidth="1"/>
    <col min="18" max="18" width="4.5703125" style="6" customWidth="1"/>
    <col min="19" max="19" width="8.140625" style="6" customWidth="1"/>
    <col min="20" max="20" width="9.42578125" style="6" customWidth="1"/>
    <col min="21" max="21" width="7.140625" style="6" customWidth="1"/>
    <col min="22" max="23" width="8.5703125" style="6" customWidth="1"/>
    <col min="24" max="24" width="4.5703125" style="6" customWidth="1"/>
    <col min="25" max="25" width="7.42578125" style="6" customWidth="1"/>
    <col min="26" max="27" width="4.5703125" style="6" customWidth="1"/>
    <col min="28" max="28" width="7" style="6" customWidth="1"/>
    <col min="29" max="29" width="8.140625" style="6" customWidth="1"/>
    <col min="30" max="30" width="8" style="6" customWidth="1"/>
    <col min="31" max="31" width="7.7109375" style="6" bestFit="1" customWidth="1"/>
    <col min="32" max="32" width="6.5703125" style="6" customWidth="1"/>
    <col min="33" max="33" width="4.5703125" style="6" customWidth="1"/>
    <col min="34" max="34" width="7.85546875" style="6" customWidth="1"/>
    <col min="35" max="35" width="8.140625" style="6" customWidth="1"/>
    <col min="36" max="36" width="4.5703125" style="6" customWidth="1"/>
    <col min="37" max="37" width="7.85546875" style="6" customWidth="1"/>
    <col min="38" max="39" width="4.5703125" style="6" customWidth="1"/>
    <col min="40" max="40" width="11.5703125" style="6"/>
    <col min="41" max="41" width="8.42578125" style="6" customWidth="1"/>
    <col min="42" max="42" width="5.42578125" style="6" customWidth="1"/>
    <col min="43" max="44" width="5.140625" style="6" customWidth="1"/>
    <col min="45" max="45" width="6.42578125" style="6" customWidth="1"/>
    <col min="46" max="46" width="11.5703125" style="6"/>
    <col min="47" max="47" width="8.42578125" style="6" customWidth="1"/>
    <col min="48" max="48" width="3.140625" style="6" customWidth="1"/>
    <col min="49" max="49" width="5.140625" style="6" customWidth="1"/>
    <col min="50" max="50" width="7.42578125" style="6" customWidth="1"/>
    <col min="51" max="51" width="4.5703125" style="6" customWidth="1"/>
    <col min="52" max="256" width="11.5703125" style="6"/>
    <col min="257" max="257" width="1.85546875" style="6" customWidth="1"/>
    <col min="258" max="258" width="4.5703125" style="6" customWidth="1"/>
    <col min="259" max="259" width="18.85546875" style="6" customWidth="1"/>
    <col min="260" max="260" width="6.85546875" style="6" customWidth="1"/>
    <col min="261" max="261" width="8.140625" style="6" customWidth="1"/>
    <col min="262" max="265" width="4.5703125" style="6" customWidth="1"/>
    <col min="266" max="266" width="7.5703125" style="6" customWidth="1"/>
    <col min="267" max="268" width="8.5703125" style="6" customWidth="1"/>
    <col min="269" max="269" width="8.140625" style="6" customWidth="1"/>
    <col min="270" max="271" width="4.5703125" style="6" customWidth="1"/>
    <col min="272" max="272" width="7.140625" style="6" customWidth="1"/>
    <col min="273" max="273" width="7.85546875" style="6" customWidth="1"/>
    <col min="274" max="274" width="4.5703125" style="6" customWidth="1"/>
    <col min="275" max="275" width="8.140625" style="6" customWidth="1"/>
    <col min="276" max="276" width="9.42578125" style="6" customWidth="1"/>
    <col min="277" max="277" width="7.140625" style="6" customWidth="1"/>
    <col min="278" max="279" width="8.5703125" style="6" customWidth="1"/>
    <col min="280" max="280" width="4.5703125" style="6" customWidth="1"/>
    <col min="281" max="281" width="7.42578125" style="6" customWidth="1"/>
    <col min="282" max="283" width="4.5703125" style="6" customWidth="1"/>
    <col min="284" max="284" width="7" style="6" customWidth="1"/>
    <col min="285" max="285" width="8.140625" style="6" customWidth="1"/>
    <col min="286" max="286" width="8" style="6" customWidth="1"/>
    <col min="287" max="287" width="7.140625" style="6" customWidth="1"/>
    <col min="288" max="288" width="6.5703125" style="6" customWidth="1"/>
    <col min="289" max="289" width="4.5703125" style="6" customWidth="1"/>
    <col min="290" max="290" width="7.85546875" style="6" customWidth="1"/>
    <col min="291" max="291" width="8.140625" style="6" customWidth="1"/>
    <col min="292" max="295" width="4.5703125" style="6" customWidth="1"/>
    <col min="296" max="296" width="11.5703125" style="6"/>
    <col min="297" max="297" width="8.42578125" style="6" customWidth="1"/>
    <col min="298" max="298" width="5.42578125" style="6" customWidth="1"/>
    <col min="299" max="300" width="5.140625" style="6" customWidth="1"/>
    <col min="301" max="301" width="6.42578125" style="6" customWidth="1"/>
    <col min="302" max="302" width="11.5703125" style="6"/>
    <col min="303" max="303" width="8.42578125" style="6" customWidth="1"/>
    <col min="304" max="304" width="3.140625" style="6" customWidth="1"/>
    <col min="305" max="305" width="5.140625" style="6" customWidth="1"/>
    <col min="306" max="306" width="7.42578125" style="6" customWidth="1"/>
    <col min="307" max="307" width="4.5703125" style="6" customWidth="1"/>
    <col min="308" max="512" width="11.5703125" style="6"/>
    <col min="513" max="513" width="1.85546875" style="6" customWidth="1"/>
    <col min="514" max="514" width="4.5703125" style="6" customWidth="1"/>
    <col min="515" max="515" width="18.85546875" style="6" customWidth="1"/>
    <col min="516" max="516" width="6.85546875" style="6" customWidth="1"/>
    <col min="517" max="517" width="8.140625" style="6" customWidth="1"/>
    <col min="518" max="521" width="4.5703125" style="6" customWidth="1"/>
    <col min="522" max="522" width="7.5703125" style="6" customWidth="1"/>
    <col min="523" max="524" width="8.5703125" style="6" customWidth="1"/>
    <col min="525" max="525" width="8.140625" style="6" customWidth="1"/>
    <col min="526" max="527" width="4.5703125" style="6" customWidth="1"/>
    <col min="528" max="528" width="7.140625" style="6" customWidth="1"/>
    <col min="529" max="529" width="7.85546875" style="6" customWidth="1"/>
    <col min="530" max="530" width="4.5703125" style="6" customWidth="1"/>
    <col min="531" max="531" width="8.140625" style="6" customWidth="1"/>
    <col min="532" max="532" width="9.42578125" style="6" customWidth="1"/>
    <col min="533" max="533" width="7.140625" style="6" customWidth="1"/>
    <col min="534" max="535" width="8.5703125" style="6" customWidth="1"/>
    <col min="536" max="536" width="4.5703125" style="6" customWidth="1"/>
    <col min="537" max="537" width="7.42578125" style="6" customWidth="1"/>
    <col min="538" max="539" width="4.5703125" style="6" customWidth="1"/>
    <col min="540" max="540" width="7" style="6" customWidth="1"/>
    <col min="541" max="541" width="8.140625" style="6" customWidth="1"/>
    <col min="542" max="542" width="8" style="6" customWidth="1"/>
    <col min="543" max="543" width="7.140625" style="6" customWidth="1"/>
    <col min="544" max="544" width="6.5703125" style="6" customWidth="1"/>
    <col min="545" max="545" width="4.5703125" style="6" customWidth="1"/>
    <col min="546" max="546" width="7.85546875" style="6" customWidth="1"/>
    <col min="547" max="547" width="8.140625" style="6" customWidth="1"/>
    <col min="548" max="551" width="4.5703125" style="6" customWidth="1"/>
    <col min="552" max="552" width="11.5703125" style="6"/>
    <col min="553" max="553" width="8.42578125" style="6" customWidth="1"/>
    <col min="554" max="554" width="5.42578125" style="6" customWidth="1"/>
    <col min="555" max="556" width="5.140625" style="6" customWidth="1"/>
    <col min="557" max="557" width="6.42578125" style="6" customWidth="1"/>
    <col min="558" max="558" width="11.5703125" style="6"/>
    <col min="559" max="559" width="8.42578125" style="6" customWidth="1"/>
    <col min="560" max="560" width="3.140625" style="6" customWidth="1"/>
    <col min="561" max="561" width="5.140625" style="6" customWidth="1"/>
    <col min="562" max="562" width="7.42578125" style="6" customWidth="1"/>
    <col min="563" max="563" width="4.5703125" style="6" customWidth="1"/>
    <col min="564" max="768" width="11.5703125" style="6"/>
    <col min="769" max="769" width="1.85546875" style="6" customWidth="1"/>
    <col min="770" max="770" width="4.5703125" style="6" customWidth="1"/>
    <col min="771" max="771" width="18.85546875" style="6" customWidth="1"/>
    <col min="772" max="772" width="6.85546875" style="6" customWidth="1"/>
    <col min="773" max="773" width="8.140625" style="6" customWidth="1"/>
    <col min="774" max="777" width="4.5703125" style="6" customWidth="1"/>
    <col min="778" max="778" width="7.5703125" style="6" customWidth="1"/>
    <col min="779" max="780" width="8.5703125" style="6" customWidth="1"/>
    <col min="781" max="781" width="8.140625" style="6" customWidth="1"/>
    <col min="782" max="783" width="4.5703125" style="6" customWidth="1"/>
    <col min="784" max="784" width="7.140625" style="6" customWidth="1"/>
    <col min="785" max="785" width="7.85546875" style="6" customWidth="1"/>
    <col min="786" max="786" width="4.5703125" style="6" customWidth="1"/>
    <col min="787" max="787" width="8.140625" style="6" customWidth="1"/>
    <col min="788" max="788" width="9.42578125" style="6" customWidth="1"/>
    <col min="789" max="789" width="7.140625" style="6" customWidth="1"/>
    <col min="790" max="791" width="8.5703125" style="6" customWidth="1"/>
    <col min="792" max="792" width="4.5703125" style="6" customWidth="1"/>
    <col min="793" max="793" width="7.42578125" style="6" customWidth="1"/>
    <col min="794" max="795" width="4.5703125" style="6" customWidth="1"/>
    <col min="796" max="796" width="7" style="6" customWidth="1"/>
    <col min="797" max="797" width="8.140625" style="6" customWidth="1"/>
    <col min="798" max="798" width="8" style="6" customWidth="1"/>
    <col min="799" max="799" width="7.140625" style="6" customWidth="1"/>
    <col min="800" max="800" width="6.5703125" style="6" customWidth="1"/>
    <col min="801" max="801" width="4.5703125" style="6" customWidth="1"/>
    <col min="802" max="802" width="7.85546875" style="6" customWidth="1"/>
    <col min="803" max="803" width="8.140625" style="6" customWidth="1"/>
    <col min="804" max="807" width="4.5703125" style="6" customWidth="1"/>
    <col min="808" max="808" width="11.5703125" style="6"/>
    <col min="809" max="809" width="8.42578125" style="6" customWidth="1"/>
    <col min="810" max="810" width="5.42578125" style="6" customWidth="1"/>
    <col min="811" max="812" width="5.140625" style="6" customWidth="1"/>
    <col min="813" max="813" width="6.42578125" style="6" customWidth="1"/>
    <col min="814" max="814" width="11.5703125" style="6"/>
    <col min="815" max="815" width="8.42578125" style="6" customWidth="1"/>
    <col min="816" max="816" width="3.140625" style="6" customWidth="1"/>
    <col min="817" max="817" width="5.140625" style="6" customWidth="1"/>
    <col min="818" max="818" width="7.42578125" style="6" customWidth="1"/>
    <col min="819" max="819" width="4.5703125" style="6" customWidth="1"/>
    <col min="820" max="1024" width="11.5703125" style="6"/>
    <col min="1025" max="1025" width="1.85546875" style="6" customWidth="1"/>
    <col min="1026" max="1026" width="4.5703125" style="6" customWidth="1"/>
    <col min="1027" max="1027" width="18.85546875" style="6" customWidth="1"/>
    <col min="1028" max="1028" width="6.85546875" style="6" customWidth="1"/>
    <col min="1029" max="1029" width="8.140625" style="6" customWidth="1"/>
    <col min="1030" max="1033" width="4.5703125" style="6" customWidth="1"/>
    <col min="1034" max="1034" width="7.5703125" style="6" customWidth="1"/>
    <col min="1035" max="1036" width="8.5703125" style="6" customWidth="1"/>
    <col min="1037" max="1037" width="8.140625" style="6" customWidth="1"/>
    <col min="1038" max="1039" width="4.5703125" style="6" customWidth="1"/>
    <col min="1040" max="1040" width="7.140625" style="6" customWidth="1"/>
    <col min="1041" max="1041" width="7.85546875" style="6" customWidth="1"/>
    <col min="1042" max="1042" width="4.5703125" style="6" customWidth="1"/>
    <col min="1043" max="1043" width="8.140625" style="6" customWidth="1"/>
    <col min="1044" max="1044" width="9.42578125" style="6" customWidth="1"/>
    <col min="1045" max="1045" width="7.140625" style="6" customWidth="1"/>
    <col min="1046" max="1047" width="8.5703125" style="6" customWidth="1"/>
    <col min="1048" max="1048" width="4.5703125" style="6" customWidth="1"/>
    <col min="1049" max="1049" width="7.42578125" style="6" customWidth="1"/>
    <col min="1050" max="1051" width="4.5703125" style="6" customWidth="1"/>
    <col min="1052" max="1052" width="7" style="6" customWidth="1"/>
    <col min="1053" max="1053" width="8.140625" style="6" customWidth="1"/>
    <col min="1054" max="1054" width="8" style="6" customWidth="1"/>
    <col min="1055" max="1055" width="7.140625" style="6" customWidth="1"/>
    <col min="1056" max="1056" width="6.5703125" style="6" customWidth="1"/>
    <col min="1057" max="1057" width="4.5703125" style="6" customWidth="1"/>
    <col min="1058" max="1058" width="7.85546875" style="6" customWidth="1"/>
    <col min="1059" max="1059" width="8.140625" style="6" customWidth="1"/>
    <col min="1060" max="1063" width="4.5703125" style="6" customWidth="1"/>
    <col min="1064" max="1064" width="11.5703125" style="6"/>
    <col min="1065" max="1065" width="8.42578125" style="6" customWidth="1"/>
    <col min="1066" max="1066" width="5.42578125" style="6" customWidth="1"/>
    <col min="1067" max="1068" width="5.140625" style="6" customWidth="1"/>
    <col min="1069" max="1069" width="6.42578125" style="6" customWidth="1"/>
    <col min="1070" max="1070" width="11.5703125" style="6"/>
    <col min="1071" max="1071" width="8.42578125" style="6" customWidth="1"/>
    <col min="1072" max="1072" width="3.140625" style="6" customWidth="1"/>
    <col min="1073" max="1073" width="5.140625" style="6" customWidth="1"/>
    <col min="1074" max="1074" width="7.42578125" style="6" customWidth="1"/>
    <col min="1075" max="1075" width="4.5703125" style="6" customWidth="1"/>
    <col min="1076" max="1280" width="11.5703125" style="6"/>
    <col min="1281" max="1281" width="1.85546875" style="6" customWidth="1"/>
    <col min="1282" max="1282" width="4.5703125" style="6" customWidth="1"/>
    <col min="1283" max="1283" width="18.85546875" style="6" customWidth="1"/>
    <col min="1284" max="1284" width="6.85546875" style="6" customWidth="1"/>
    <col min="1285" max="1285" width="8.140625" style="6" customWidth="1"/>
    <col min="1286" max="1289" width="4.5703125" style="6" customWidth="1"/>
    <col min="1290" max="1290" width="7.5703125" style="6" customWidth="1"/>
    <col min="1291" max="1292" width="8.5703125" style="6" customWidth="1"/>
    <col min="1293" max="1293" width="8.140625" style="6" customWidth="1"/>
    <col min="1294" max="1295" width="4.5703125" style="6" customWidth="1"/>
    <col min="1296" max="1296" width="7.140625" style="6" customWidth="1"/>
    <col min="1297" max="1297" width="7.85546875" style="6" customWidth="1"/>
    <col min="1298" max="1298" width="4.5703125" style="6" customWidth="1"/>
    <col min="1299" max="1299" width="8.140625" style="6" customWidth="1"/>
    <col min="1300" max="1300" width="9.42578125" style="6" customWidth="1"/>
    <col min="1301" max="1301" width="7.140625" style="6" customWidth="1"/>
    <col min="1302" max="1303" width="8.5703125" style="6" customWidth="1"/>
    <col min="1304" max="1304" width="4.5703125" style="6" customWidth="1"/>
    <col min="1305" max="1305" width="7.42578125" style="6" customWidth="1"/>
    <col min="1306" max="1307" width="4.5703125" style="6" customWidth="1"/>
    <col min="1308" max="1308" width="7" style="6" customWidth="1"/>
    <col min="1309" max="1309" width="8.140625" style="6" customWidth="1"/>
    <col min="1310" max="1310" width="8" style="6" customWidth="1"/>
    <col min="1311" max="1311" width="7.140625" style="6" customWidth="1"/>
    <col min="1312" max="1312" width="6.5703125" style="6" customWidth="1"/>
    <col min="1313" max="1313" width="4.5703125" style="6" customWidth="1"/>
    <col min="1314" max="1314" width="7.85546875" style="6" customWidth="1"/>
    <col min="1315" max="1315" width="8.140625" style="6" customWidth="1"/>
    <col min="1316" max="1319" width="4.5703125" style="6" customWidth="1"/>
    <col min="1320" max="1320" width="11.5703125" style="6"/>
    <col min="1321" max="1321" width="8.42578125" style="6" customWidth="1"/>
    <col min="1322" max="1322" width="5.42578125" style="6" customWidth="1"/>
    <col min="1323" max="1324" width="5.140625" style="6" customWidth="1"/>
    <col min="1325" max="1325" width="6.42578125" style="6" customWidth="1"/>
    <col min="1326" max="1326" width="11.5703125" style="6"/>
    <col min="1327" max="1327" width="8.42578125" style="6" customWidth="1"/>
    <col min="1328" max="1328" width="3.140625" style="6" customWidth="1"/>
    <col min="1329" max="1329" width="5.140625" style="6" customWidth="1"/>
    <col min="1330" max="1330" width="7.42578125" style="6" customWidth="1"/>
    <col min="1331" max="1331" width="4.5703125" style="6" customWidth="1"/>
    <col min="1332" max="1536" width="11.5703125" style="6"/>
    <col min="1537" max="1537" width="1.85546875" style="6" customWidth="1"/>
    <col min="1538" max="1538" width="4.5703125" style="6" customWidth="1"/>
    <col min="1539" max="1539" width="18.85546875" style="6" customWidth="1"/>
    <col min="1540" max="1540" width="6.85546875" style="6" customWidth="1"/>
    <col min="1541" max="1541" width="8.140625" style="6" customWidth="1"/>
    <col min="1542" max="1545" width="4.5703125" style="6" customWidth="1"/>
    <col min="1546" max="1546" width="7.5703125" style="6" customWidth="1"/>
    <col min="1547" max="1548" width="8.5703125" style="6" customWidth="1"/>
    <col min="1549" max="1549" width="8.140625" style="6" customWidth="1"/>
    <col min="1550" max="1551" width="4.5703125" style="6" customWidth="1"/>
    <col min="1552" max="1552" width="7.140625" style="6" customWidth="1"/>
    <col min="1553" max="1553" width="7.85546875" style="6" customWidth="1"/>
    <col min="1554" max="1554" width="4.5703125" style="6" customWidth="1"/>
    <col min="1555" max="1555" width="8.140625" style="6" customWidth="1"/>
    <col min="1556" max="1556" width="9.42578125" style="6" customWidth="1"/>
    <col min="1557" max="1557" width="7.140625" style="6" customWidth="1"/>
    <col min="1558" max="1559" width="8.5703125" style="6" customWidth="1"/>
    <col min="1560" max="1560" width="4.5703125" style="6" customWidth="1"/>
    <col min="1561" max="1561" width="7.42578125" style="6" customWidth="1"/>
    <col min="1562" max="1563" width="4.5703125" style="6" customWidth="1"/>
    <col min="1564" max="1564" width="7" style="6" customWidth="1"/>
    <col min="1565" max="1565" width="8.140625" style="6" customWidth="1"/>
    <col min="1566" max="1566" width="8" style="6" customWidth="1"/>
    <col min="1567" max="1567" width="7.140625" style="6" customWidth="1"/>
    <col min="1568" max="1568" width="6.5703125" style="6" customWidth="1"/>
    <col min="1569" max="1569" width="4.5703125" style="6" customWidth="1"/>
    <col min="1570" max="1570" width="7.85546875" style="6" customWidth="1"/>
    <col min="1571" max="1571" width="8.140625" style="6" customWidth="1"/>
    <col min="1572" max="1575" width="4.5703125" style="6" customWidth="1"/>
    <col min="1576" max="1576" width="11.5703125" style="6"/>
    <col min="1577" max="1577" width="8.42578125" style="6" customWidth="1"/>
    <col min="1578" max="1578" width="5.42578125" style="6" customWidth="1"/>
    <col min="1579" max="1580" width="5.140625" style="6" customWidth="1"/>
    <col min="1581" max="1581" width="6.42578125" style="6" customWidth="1"/>
    <col min="1582" max="1582" width="11.5703125" style="6"/>
    <col min="1583" max="1583" width="8.42578125" style="6" customWidth="1"/>
    <col min="1584" max="1584" width="3.140625" style="6" customWidth="1"/>
    <col min="1585" max="1585" width="5.140625" style="6" customWidth="1"/>
    <col min="1586" max="1586" width="7.42578125" style="6" customWidth="1"/>
    <col min="1587" max="1587" width="4.5703125" style="6" customWidth="1"/>
    <col min="1588" max="1792" width="11.5703125" style="6"/>
    <col min="1793" max="1793" width="1.85546875" style="6" customWidth="1"/>
    <col min="1794" max="1794" width="4.5703125" style="6" customWidth="1"/>
    <col min="1795" max="1795" width="18.85546875" style="6" customWidth="1"/>
    <col min="1796" max="1796" width="6.85546875" style="6" customWidth="1"/>
    <col min="1797" max="1797" width="8.140625" style="6" customWidth="1"/>
    <col min="1798" max="1801" width="4.5703125" style="6" customWidth="1"/>
    <col min="1802" max="1802" width="7.5703125" style="6" customWidth="1"/>
    <col min="1803" max="1804" width="8.5703125" style="6" customWidth="1"/>
    <col min="1805" max="1805" width="8.140625" style="6" customWidth="1"/>
    <col min="1806" max="1807" width="4.5703125" style="6" customWidth="1"/>
    <col min="1808" max="1808" width="7.140625" style="6" customWidth="1"/>
    <col min="1809" max="1809" width="7.85546875" style="6" customWidth="1"/>
    <col min="1810" max="1810" width="4.5703125" style="6" customWidth="1"/>
    <col min="1811" max="1811" width="8.140625" style="6" customWidth="1"/>
    <col min="1812" max="1812" width="9.42578125" style="6" customWidth="1"/>
    <col min="1813" max="1813" width="7.140625" style="6" customWidth="1"/>
    <col min="1814" max="1815" width="8.5703125" style="6" customWidth="1"/>
    <col min="1816" max="1816" width="4.5703125" style="6" customWidth="1"/>
    <col min="1817" max="1817" width="7.42578125" style="6" customWidth="1"/>
    <col min="1818" max="1819" width="4.5703125" style="6" customWidth="1"/>
    <col min="1820" max="1820" width="7" style="6" customWidth="1"/>
    <col min="1821" max="1821" width="8.140625" style="6" customWidth="1"/>
    <col min="1822" max="1822" width="8" style="6" customWidth="1"/>
    <col min="1823" max="1823" width="7.140625" style="6" customWidth="1"/>
    <col min="1824" max="1824" width="6.5703125" style="6" customWidth="1"/>
    <col min="1825" max="1825" width="4.5703125" style="6" customWidth="1"/>
    <col min="1826" max="1826" width="7.85546875" style="6" customWidth="1"/>
    <col min="1827" max="1827" width="8.140625" style="6" customWidth="1"/>
    <col min="1828" max="1831" width="4.5703125" style="6" customWidth="1"/>
    <col min="1832" max="1832" width="11.5703125" style="6"/>
    <col min="1833" max="1833" width="8.42578125" style="6" customWidth="1"/>
    <col min="1834" max="1834" width="5.42578125" style="6" customWidth="1"/>
    <col min="1835" max="1836" width="5.140625" style="6" customWidth="1"/>
    <col min="1837" max="1837" width="6.42578125" style="6" customWidth="1"/>
    <col min="1838" max="1838" width="11.5703125" style="6"/>
    <col min="1839" max="1839" width="8.42578125" style="6" customWidth="1"/>
    <col min="1840" max="1840" width="3.140625" style="6" customWidth="1"/>
    <col min="1841" max="1841" width="5.140625" style="6" customWidth="1"/>
    <col min="1842" max="1842" width="7.42578125" style="6" customWidth="1"/>
    <col min="1843" max="1843" width="4.5703125" style="6" customWidth="1"/>
    <col min="1844" max="2048" width="11.5703125" style="6"/>
    <col min="2049" max="2049" width="1.85546875" style="6" customWidth="1"/>
    <col min="2050" max="2050" width="4.5703125" style="6" customWidth="1"/>
    <col min="2051" max="2051" width="18.85546875" style="6" customWidth="1"/>
    <col min="2052" max="2052" width="6.85546875" style="6" customWidth="1"/>
    <col min="2053" max="2053" width="8.140625" style="6" customWidth="1"/>
    <col min="2054" max="2057" width="4.5703125" style="6" customWidth="1"/>
    <col min="2058" max="2058" width="7.5703125" style="6" customWidth="1"/>
    <col min="2059" max="2060" width="8.5703125" style="6" customWidth="1"/>
    <col min="2061" max="2061" width="8.140625" style="6" customWidth="1"/>
    <col min="2062" max="2063" width="4.5703125" style="6" customWidth="1"/>
    <col min="2064" max="2064" width="7.140625" style="6" customWidth="1"/>
    <col min="2065" max="2065" width="7.85546875" style="6" customWidth="1"/>
    <col min="2066" max="2066" width="4.5703125" style="6" customWidth="1"/>
    <col min="2067" max="2067" width="8.140625" style="6" customWidth="1"/>
    <col min="2068" max="2068" width="9.42578125" style="6" customWidth="1"/>
    <col min="2069" max="2069" width="7.140625" style="6" customWidth="1"/>
    <col min="2070" max="2071" width="8.5703125" style="6" customWidth="1"/>
    <col min="2072" max="2072" width="4.5703125" style="6" customWidth="1"/>
    <col min="2073" max="2073" width="7.42578125" style="6" customWidth="1"/>
    <col min="2074" max="2075" width="4.5703125" style="6" customWidth="1"/>
    <col min="2076" max="2076" width="7" style="6" customWidth="1"/>
    <col min="2077" max="2077" width="8.140625" style="6" customWidth="1"/>
    <col min="2078" max="2078" width="8" style="6" customWidth="1"/>
    <col min="2079" max="2079" width="7.140625" style="6" customWidth="1"/>
    <col min="2080" max="2080" width="6.5703125" style="6" customWidth="1"/>
    <col min="2081" max="2081" width="4.5703125" style="6" customWidth="1"/>
    <col min="2082" max="2082" width="7.85546875" style="6" customWidth="1"/>
    <col min="2083" max="2083" width="8.140625" style="6" customWidth="1"/>
    <col min="2084" max="2087" width="4.5703125" style="6" customWidth="1"/>
    <col min="2088" max="2088" width="11.5703125" style="6"/>
    <col min="2089" max="2089" width="8.42578125" style="6" customWidth="1"/>
    <col min="2090" max="2090" width="5.42578125" style="6" customWidth="1"/>
    <col min="2091" max="2092" width="5.140625" style="6" customWidth="1"/>
    <col min="2093" max="2093" width="6.42578125" style="6" customWidth="1"/>
    <col min="2094" max="2094" width="11.5703125" style="6"/>
    <col min="2095" max="2095" width="8.42578125" style="6" customWidth="1"/>
    <col min="2096" max="2096" width="3.140625" style="6" customWidth="1"/>
    <col min="2097" max="2097" width="5.140625" style="6" customWidth="1"/>
    <col min="2098" max="2098" width="7.42578125" style="6" customWidth="1"/>
    <col min="2099" max="2099" width="4.5703125" style="6" customWidth="1"/>
    <col min="2100" max="2304" width="11.5703125" style="6"/>
    <col min="2305" max="2305" width="1.85546875" style="6" customWidth="1"/>
    <col min="2306" max="2306" width="4.5703125" style="6" customWidth="1"/>
    <col min="2307" max="2307" width="18.85546875" style="6" customWidth="1"/>
    <col min="2308" max="2308" width="6.85546875" style="6" customWidth="1"/>
    <col min="2309" max="2309" width="8.140625" style="6" customWidth="1"/>
    <col min="2310" max="2313" width="4.5703125" style="6" customWidth="1"/>
    <col min="2314" max="2314" width="7.5703125" style="6" customWidth="1"/>
    <col min="2315" max="2316" width="8.5703125" style="6" customWidth="1"/>
    <col min="2317" max="2317" width="8.140625" style="6" customWidth="1"/>
    <col min="2318" max="2319" width="4.5703125" style="6" customWidth="1"/>
    <col min="2320" max="2320" width="7.140625" style="6" customWidth="1"/>
    <col min="2321" max="2321" width="7.85546875" style="6" customWidth="1"/>
    <col min="2322" max="2322" width="4.5703125" style="6" customWidth="1"/>
    <col min="2323" max="2323" width="8.140625" style="6" customWidth="1"/>
    <col min="2324" max="2324" width="9.42578125" style="6" customWidth="1"/>
    <col min="2325" max="2325" width="7.140625" style="6" customWidth="1"/>
    <col min="2326" max="2327" width="8.5703125" style="6" customWidth="1"/>
    <col min="2328" max="2328" width="4.5703125" style="6" customWidth="1"/>
    <col min="2329" max="2329" width="7.42578125" style="6" customWidth="1"/>
    <col min="2330" max="2331" width="4.5703125" style="6" customWidth="1"/>
    <col min="2332" max="2332" width="7" style="6" customWidth="1"/>
    <col min="2333" max="2333" width="8.140625" style="6" customWidth="1"/>
    <col min="2334" max="2334" width="8" style="6" customWidth="1"/>
    <col min="2335" max="2335" width="7.140625" style="6" customWidth="1"/>
    <col min="2336" max="2336" width="6.5703125" style="6" customWidth="1"/>
    <col min="2337" max="2337" width="4.5703125" style="6" customWidth="1"/>
    <col min="2338" max="2338" width="7.85546875" style="6" customWidth="1"/>
    <col min="2339" max="2339" width="8.140625" style="6" customWidth="1"/>
    <col min="2340" max="2343" width="4.5703125" style="6" customWidth="1"/>
    <col min="2344" max="2344" width="11.5703125" style="6"/>
    <col min="2345" max="2345" width="8.42578125" style="6" customWidth="1"/>
    <col min="2346" max="2346" width="5.42578125" style="6" customWidth="1"/>
    <col min="2347" max="2348" width="5.140625" style="6" customWidth="1"/>
    <col min="2349" max="2349" width="6.42578125" style="6" customWidth="1"/>
    <col min="2350" max="2350" width="11.5703125" style="6"/>
    <col min="2351" max="2351" width="8.42578125" style="6" customWidth="1"/>
    <col min="2352" max="2352" width="3.140625" style="6" customWidth="1"/>
    <col min="2353" max="2353" width="5.140625" style="6" customWidth="1"/>
    <col min="2354" max="2354" width="7.42578125" style="6" customWidth="1"/>
    <col min="2355" max="2355" width="4.5703125" style="6" customWidth="1"/>
    <col min="2356" max="2560" width="11.5703125" style="6"/>
    <col min="2561" max="2561" width="1.85546875" style="6" customWidth="1"/>
    <col min="2562" max="2562" width="4.5703125" style="6" customWidth="1"/>
    <col min="2563" max="2563" width="18.85546875" style="6" customWidth="1"/>
    <col min="2564" max="2564" width="6.85546875" style="6" customWidth="1"/>
    <col min="2565" max="2565" width="8.140625" style="6" customWidth="1"/>
    <col min="2566" max="2569" width="4.5703125" style="6" customWidth="1"/>
    <col min="2570" max="2570" width="7.5703125" style="6" customWidth="1"/>
    <col min="2571" max="2572" width="8.5703125" style="6" customWidth="1"/>
    <col min="2573" max="2573" width="8.140625" style="6" customWidth="1"/>
    <col min="2574" max="2575" width="4.5703125" style="6" customWidth="1"/>
    <col min="2576" max="2576" width="7.140625" style="6" customWidth="1"/>
    <col min="2577" max="2577" width="7.85546875" style="6" customWidth="1"/>
    <col min="2578" max="2578" width="4.5703125" style="6" customWidth="1"/>
    <col min="2579" max="2579" width="8.140625" style="6" customWidth="1"/>
    <col min="2580" max="2580" width="9.42578125" style="6" customWidth="1"/>
    <col min="2581" max="2581" width="7.140625" style="6" customWidth="1"/>
    <col min="2582" max="2583" width="8.5703125" style="6" customWidth="1"/>
    <col min="2584" max="2584" width="4.5703125" style="6" customWidth="1"/>
    <col min="2585" max="2585" width="7.42578125" style="6" customWidth="1"/>
    <col min="2586" max="2587" width="4.5703125" style="6" customWidth="1"/>
    <col min="2588" max="2588" width="7" style="6" customWidth="1"/>
    <col min="2589" max="2589" width="8.140625" style="6" customWidth="1"/>
    <col min="2590" max="2590" width="8" style="6" customWidth="1"/>
    <col min="2591" max="2591" width="7.140625" style="6" customWidth="1"/>
    <col min="2592" max="2592" width="6.5703125" style="6" customWidth="1"/>
    <col min="2593" max="2593" width="4.5703125" style="6" customWidth="1"/>
    <col min="2594" max="2594" width="7.85546875" style="6" customWidth="1"/>
    <col min="2595" max="2595" width="8.140625" style="6" customWidth="1"/>
    <col min="2596" max="2599" width="4.5703125" style="6" customWidth="1"/>
    <col min="2600" max="2600" width="11.5703125" style="6"/>
    <col min="2601" max="2601" width="8.42578125" style="6" customWidth="1"/>
    <col min="2602" max="2602" width="5.42578125" style="6" customWidth="1"/>
    <col min="2603" max="2604" width="5.140625" style="6" customWidth="1"/>
    <col min="2605" max="2605" width="6.42578125" style="6" customWidth="1"/>
    <col min="2606" max="2606" width="11.5703125" style="6"/>
    <col min="2607" max="2607" width="8.42578125" style="6" customWidth="1"/>
    <col min="2608" max="2608" width="3.140625" style="6" customWidth="1"/>
    <col min="2609" max="2609" width="5.140625" style="6" customWidth="1"/>
    <col min="2610" max="2610" width="7.42578125" style="6" customWidth="1"/>
    <col min="2611" max="2611" width="4.5703125" style="6" customWidth="1"/>
    <col min="2612" max="2816" width="11.5703125" style="6"/>
    <col min="2817" max="2817" width="1.85546875" style="6" customWidth="1"/>
    <col min="2818" max="2818" width="4.5703125" style="6" customWidth="1"/>
    <col min="2819" max="2819" width="18.85546875" style="6" customWidth="1"/>
    <col min="2820" max="2820" width="6.85546875" style="6" customWidth="1"/>
    <col min="2821" max="2821" width="8.140625" style="6" customWidth="1"/>
    <col min="2822" max="2825" width="4.5703125" style="6" customWidth="1"/>
    <col min="2826" max="2826" width="7.5703125" style="6" customWidth="1"/>
    <col min="2827" max="2828" width="8.5703125" style="6" customWidth="1"/>
    <col min="2829" max="2829" width="8.140625" style="6" customWidth="1"/>
    <col min="2830" max="2831" width="4.5703125" style="6" customWidth="1"/>
    <col min="2832" max="2832" width="7.140625" style="6" customWidth="1"/>
    <col min="2833" max="2833" width="7.85546875" style="6" customWidth="1"/>
    <col min="2834" max="2834" width="4.5703125" style="6" customWidth="1"/>
    <col min="2835" max="2835" width="8.140625" style="6" customWidth="1"/>
    <col min="2836" max="2836" width="9.42578125" style="6" customWidth="1"/>
    <col min="2837" max="2837" width="7.140625" style="6" customWidth="1"/>
    <col min="2838" max="2839" width="8.5703125" style="6" customWidth="1"/>
    <col min="2840" max="2840" width="4.5703125" style="6" customWidth="1"/>
    <col min="2841" max="2841" width="7.42578125" style="6" customWidth="1"/>
    <col min="2842" max="2843" width="4.5703125" style="6" customWidth="1"/>
    <col min="2844" max="2844" width="7" style="6" customWidth="1"/>
    <col min="2845" max="2845" width="8.140625" style="6" customWidth="1"/>
    <col min="2846" max="2846" width="8" style="6" customWidth="1"/>
    <col min="2847" max="2847" width="7.140625" style="6" customWidth="1"/>
    <col min="2848" max="2848" width="6.5703125" style="6" customWidth="1"/>
    <col min="2849" max="2849" width="4.5703125" style="6" customWidth="1"/>
    <col min="2850" max="2850" width="7.85546875" style="6" customWidth="1"/>
    <col min="2851" max="2851" width="8.140625" style="6" customWidth="1"/>
    <col min="2852" max="2855" width="4.5703125" style="6" customWidth="1"/>
    <col min="2856" max="2856" width="11.5703125" style="6"/>
    <col min="2857" max="2857" width="8.42578125" style="6" customWidth="1"/>
    <col min="2858" max="2858" width="5.42578125" style="6" customWidth="1"/>
    <col min="2859" max="2860" width="5.140625" style="6" customWidth="1"/>
    <col min="2861" max="2861" width="6.42578125" style="6" customWidth="1"/>
    <col min="2862" max="2862" width="11.5703125" style="6"/>
    <col min="2863" max="2863" width="8.42578125" style="6" customWidth="1"/>
    <col min="2864" max="2864" width="3.140625" style="6" customWidth="1"/>
    <col min="2865" max="2865" width="5.140625" style="6" customWidth="1"/>
    <col min="2866" max="2866" width="7.42578125" style="6" customWidth="1"/>
    <col min="2867" max="2867" width="4.5703125" style="6" customWidth="1"/>
    <col min="2868" max="3072" width="11.5703125" style="6"/>
    <col min="3073" max="3073" width="1.85546875" style="6" customWidth="1"/>
    <col min="3074" max="3074" width="4.5703125" style="6" customWidth="1"/>
    <col min="3075" max="3075" width="18.85546875" style="6" customWidth="1"/>
    <col min="3076" max="3076" width="6.85546875" style="6" customWidth="1"/>
    <col min="3077" max="3077" width="8.140625" style="6" customWidth="1"/>
    <col min="3078" max="3081" width="4.5703125" style="6" customWidth="1"/>
    <col min="3082" max="3082" width="7.5703125" style="6" customWidth="1"/>
    <col min="3083" max="3084" width="8.5703125" style="6" customWidth="1"/>
    <col min="3085" max="3085" width="8.140625" style="6" customWidth="1"/>
    <col min="3086" max="3087" width="4.5703125" style="6" customWidth="1"/>
    <col min="3088" max="3088" width="7.140625" style="6" customWidth="1"/>
    <col min="3089" max="3089" width="7.85546875" style="6" customWidth="1"/>
    <col min="3090" max="3090" width="4.5703125" style="6" customWidth="1"/>
    <col min="3091" max="3091" width="8.140625" style="6" customWidth="1"/>
    <col min="3092" max="3092" width="9.42578125" style="6" customWidth="1"/>
    <col min="3093" max="3093" width="7.140625" style="6" customWidth="1"/>
    <col min="3094" max="3095" width="8.5703125" style="6" customWidth="1"/>
    <col min="3096" max="3096" width="4.5703125" style="6" customWidth="1"/>
    <col min="3097" max="3097" width="7.42578125" style="6" customWidth="1"/>
    <col min="3098" max="3099" width="4.5703125" style="6" customWidth="1"/>
    <col min="3100" max="3100" width="7" style="6" customWidth="1"/>
    <col min="3101" max="3101" width="8.140625" style="6" customWidth="1"/>
    <col min="3102" max="3102" width="8" style="6" customWidth="1"/>
    <col min="3103" max="3103" width="7.140625" style="6" customWidth="1"/>
    <col min="3104" max="3104" width="6.5703125" style="6" customWidth="1"/>
    <col min="3105" max="3105" width="4.5703125" style="6" customWidth="1"/>
    <col min="3106" max="3106" width="7.85546875" style="6" customWidth="1"/>
    <col min="3107" max="3107" width="8.140625" style="6" customWidth="1"/>
    <col min="3108" max="3111" width="4.5703125" style="6" customWidth="1"/>
    <col min="3112" max="3112" width="11.5703125" style="6"/>
    <col min="3113" max="3113" width="8.42578125" style="6" customWidth="1"/>
    <col min="3114" max="3114" width="5.42578125" style="6" customWidth="1"/>
    <col min="3115" max="3116" width="5.140625" style="6" customWidth="1"/>
    <col min="3117" max="3117" width="6.42578125" style="6" customWidth="1"/>
    <col min="3118" max="3118" width="11.5703125" style="6"/>
    <col min="3119" max="3119" width="8.42578125" style="6" customWidth="1"/>
    <col min="3120" max="3120" width="3.140625" style="6" customWidth="1"/>
    <col min="3121" max="3121" width="5.140625" style="6" customWidth="1"/>
    <col min="3122" max="3122" width="7.42578125" style="6" customWidth="1"/>
    <col min="3123" max="3123" width="4.5703125" style="6" customWidth="1"/>
    <col min="3124" max="3328" width="11.5703125" style="6"/>
    <col min="3329" max="3329" width="1.85546875" style="6" customWidth="1"/>
    <col min="3330" max="3330" width="4.5703125" style="6" customWidth="1"/>
    <col min="3331" max="3331" width="18.85546875" style="6" customWidth="1"/>
    <col min="3332" max="3332" width="6.85546875" style="6" customWidth="1"/>
    <col min="3333" max="3333" width="8.140625" style="6" customWidth="1"/>
    <col min="3334" max="3337" width="4.5703125" style="6" customWidth="1"/>
    <col min="3338" max="3338" width="7.5703125" style="6" customWidth="1"/>
    <col min="3339" max="3340" width="8.5703125" style="6" customWidth="1"/>
    <col min="3341" max="3341" width="8.140625" style="6" customWidth="1"/>
    <col min="3342" max="3343" width="4.5703125" style="6" customWidth="1"/>
    <col min="3344" max="3344" width="7.140625" style="6" customWidth="1"/>
    <col min="3345" max="3345" width="7.85546875" style="6" customWidth="1"/>
    <col min="3346" max="3346" width="4.5703125" style="6" customWidth="1"/>
    <col min="3347" max="3347" width="8.140625" style="6" customWidth="1"/>
    <col min="3348" max="3348" width="9.42578125" style="6" customWidth="1"/>
    <col min="3349" max="3349" width="7.140625" style="6" customWidth="1"/>
    <col min="3350" max="3351" width="8.5703125" style="6" customWidth="1"/>
    <col min="3352" max="3352" width="4.5703125" style="6" customWidth="1"/>
    <col min="3353" max="3353" width="7.42578125" style="6" customWidth="1"/>
    <col min="3354" max="3355" width="4.5703125" style="6" customWidth="1"/>
    <col min="3356" max="3356" width="7" style="6" customWidth="1"/>
    <col min="3357" max="3357" width="8.140625" style="6" customWidth="1"/>
    <col min="3358" max="3358" width="8" style="6" customWidth="1"/>
    <col min="3359" max="3359" width="7.140625" style="6" customWidth="1"/>
    <col min="3360" max="3360" width="6.5703125" style="6" customWidth="1"/>
    <col min="3361" max="3361" width="4.5703125" style="6" customWidth="1"/>
    <col min="3362" max="3362" width="7.85546875" style="6" customWidth="1"/>
    <col min="3363" max="3363" width="8.140625" style="6" customWidth="1"/>
    <col min="3364" max="3367" width="4.5703125" style="6" customWidth="1"/>
    <col min="3368" max="3368" width="11.5703125" style="6"/>
    <col min="3369" max="3369" width="8.42578125" style="6" customWidth="1"/>
    <col min="3370" max="3370" width="5.42578125" style="6" customWidth="1"/>
    <col min="3371" max="3372" width="5.140625" style="6" customWidth="1"/>
    <col min="3373" max="3373" width="6.42578125" style="6" customWidth="1"/>
    <col min="3374" max="3374" width="11.5703125" style="6"/>
    <col min="3375" max="3375" width="8.42578125" style="6" customWidth="1"/>
    <col min="3376" max="3376" width="3.140625" style="6" customWidth="1"/>
    <col min="3377" max="3377" width="5.140625" style="6" customWidth="1"/>
    <col min="3378" max="3378" width="7.42578125" style="6" customWidth="1"/>
    <col min="3379" max="3379" width="4.5703125" style="6" customWidth="1"/>
    <col min="3380" max="3584" width="11.5703125" style="6"/>
    <col min="3585" max="3585" width="1.85546875" style="6" customWidth="1"/>
    <col min="3586" max="3586" width="4.5703125" style="6" customWidth="1"/>
    <col min="3587" max="3587" width="18.85546875" style="6" customWidth="1"/>
    <col min="3588" max="3588" width="6.85546875" style="6" customWidth="1"/>
    <col min="3589" max="3589" width="8.140625" style="6" customWidth="1"/>
    <col min="3590" max="3593" width="4.5703125" style="6" customWidth="1"/>
    <col min="3594" max="3594" width="7.5703125" style="6" customWidth="1"/>
    <col min="3595" max="3596" width="8.5703125" style="6" customWidth="1"/>
    <col min="3597" max="3597" width="8.140625" style="6" customWidth="1"/>
    <col min="3598" max="3599" width="4.5703125" style="6" customWidth="1"/>
    <col min="3600" max="3600" width="7.140625" style="6" customWidth="1"/>
    <col min="3601" max="3601" width="7.85546875" style="6" customWidth="1"/>
    <col min="3602" max="3602" width="4.5703125" style="6" customWidth="1"/>
    <col min="3603" max="3603" width="8.140625" style="6" customWidth="1"/>
    <col min="3604" max="3604" width="9.42578125" style="6" customWidth="1"/>
    <col min="3605" max="3605" width="7.140625" style="6" customWidth="1"/>
    <col min="3606" max="3607" width="8.5703125" style="6" customWidth="1"/>
    <col min="3608" max="3608" width="4.5703125" style="6" customWidth="1"/>
    <col min="3609" max="3609" width="7.42578125" style="6" customWidth="1"/>
    <col min="3610" max="3611" width="4.5703125" style="6" customWidth="1"/>
    <col min="3612" max="3612" width="7" style="6" customWidth="1"/>
    <col min="3613" max="3613" width="8.140625" style="6" customWidth="1"/>
    <col min="3614" max="3614" width="8" style="6" customWidth="1"/>
    <col min="3615" max="3615" width="7.140625" style="6" customWidth="1"/>
    <col min="3616" max="3616" width="6.5703125" style="6" customWidth="1"/>
    <col min="3617" max="3617" width="4.5703125" style="6" customWidth="1"/>
    <col min="3618" max="3618" width="7.85546875" style="6" customWidth="1"/>
    <col min="3619" max="3619" width="8.140625" style="6" customWidth="1"/>
    <col min="3620" max="3623" width="4.5703125" style="6" customWidth="1"/>
    <col min="3624" max="3624" width="11.5703125" style="6"/>
    <col min="3625" max="3625" width="8.42578125" style="6" customWidth="1"/>
    <col min="3626" max="3626" width="5.42578125" style="6" customWidth="1"/>
    <col min="3627" max="3628" width="5.140625" style="6" customWidth="1"/>
    <col min="3629" max="3629" width="6.42578125" style="6" customWidth="1"/>
    <col min="3630" max="3630" width="11.5703125" style="6"/>
    <col min="3631" max="3631" width="8.42578125" style="6" customWidth="1"/>
    <col min="3632" max="3632" width="3.140625" style="6" customWidth="1"/>
    <col min="3633" max="3633" width="5.140625" style="6" customWidth="1"/>
    <col min="3634" max="3634" width="7.42578125" style="6" customWidth="1"/>
    <col min="3635" max="3635" width="4.5703125" style="6" customWidth="1"/>
    <col min="3636" max="3840" width="11.5703125" style="6"/>
    <col min="3841" max="3841" width="1.85546875" style="6" customWidth="1"/>
    <col min="3842" max="3842" width="4.5703125" style="6" customWidth="1"/>
    <col min="3843" max="3843" width="18.85546875" style="6" customWidth="1"/>
    <col min="3844" max="3844" width="6.85546875" style="6" customWidth="1"/>
    <col min="3845" max="3845" width="8.140625" style="6" customWidth="1"/>
    <col min="3846" max="3849" width="4.5703125" style="6" customWidth="1"/>
    <col min="3850" max="3850" width="7.5703125" style="6" customWidth="1"/>
    <col min="3851" max="3852" width="8.5703125" style="6" customWidth="1"/>
    <col min="3853" max="3853" width="8.140625" style="6" customWidth="1"/>
    <col min="3854" max="3855" width="4.5703125" style="6" customWidth="1"/>
    <col min="3856" max="3856" width="7.140625" style="6" customWidth="1"/>
    <col min="3857" max="3857" width="7.85546875" style="6" customWidth="1"/>
    <col min="3858" max="3858" width="4.5703125" style="6" customWidth="1"/>
    <col min="3859" max="3859" width="8.140625" style="6" customWidth="1"/>
    <col min="3860" max="3860" width="9.42578125" style="6" customWidth="1"/>
    <col min="3861" max="3861" width="7.140625" style="6" customWidth="1"/>
    <col min="3862" max="3863" width="8.5703125" style="6" customWidth="1"/>
    <col min="3864" max="3864" width="4.5703125" style="6" customWidth="1"/>
    <col min="3865" max="3865" width="7.42578125" style="6" customWidth="1"/>
    <col min="3866" max="3867" width="4.5703125" style="6" customWidth="1"/>
    <col min="3868" max="3868" width="7" style="6" customWidth="1"/>
    <col min="3869" max="3869" width="8.140625" style="6" customWidth="1"/>
    <col min="3870" max="3870" width="8" style="6" customWidth="1"/>
    <col min="3871" max="3871" width="7.140625" style="6" customWidth="1"/>
    <col min="3872" max="3872" width="6.5703125" style="6" customWidth="1"/>
    <col min="3873" max="3873" width="4.5703125" style="6" customWidth="1"/>
    <col min="3874" max="3874" width="7.85546875" style="6" customWidth="1"/>
    <col min="3875" max="3875" width="8.140625" style="6" customWidth="1"/>
    <col min="3876" max="3879" width="4.5703125" style="6" customWidth="1"/>
    <col min="3880" max="3880" width="11.5703125" style="6"/>
    <col min="3881" max="3881" width="8.42578125" style="6" customWidth="1"/>
    <col min="3882" max="3882" width="5.42578125" style="6" customWidth="1"/>
    <col min="3883" max="3884" width="5.140625" style="6" customWidth="1"/>
    <col min="3885" max="3885" width="6.42578125" style="6" customWidth="1"/>
    <col min="3886" max="3886" width="11.5703125" style="6"/>
    <col min="3887" max="3887" width="8.42578125" style="6" customWidth="1"/>
    <col min="3888" max="3888" width="3.140625" style="6" customWidth="1"/>
    <col min="3889" max="3889" width="5.140625" style="6" customWidth="1"/>
    <col min="3890" max="3890" width="7.42578125" style="6" customWidth="1"/>
    <col min="3891" max="3891" width="4.5703125" style="6" customWidth="1"/>
    <col min="3892" max="4096" width="11.5703125" style="6"/>
    <col min="4097" max="4097" width="1.85546875" style="6" customWidth="1"/>
    <col min="4098" max="4098" width="4.5703125" style="6" customWidth="1"/>
    <col min="4099" max="4099" width="18.85546875" style="6" customWidth="1"/>
    <col min="4100" max="4100" width="6.85546875" style="6" customWidth="1"/>
    <col min="4101" max="4101" width="8.140625" style="6" customWidth="1"/>
    <col min="4102" max="4105" width="4.5703125" style="6" customWidth="1"/>
    <col min="4106" max="4106" width="7.5703125" style="6" customWidth="1"/>
    <col min="4107" max="4108" width="8.5703125" style="6" customWidth="1"/>
    <col min="4109" max="4109" width="8.140625" style="6" customWidth="1"/>
    <col min="4110" max="4111" width="4.5703125" style="6" customWidth="1"/>
    <col min="4112" max="4112" width="7.140625" style="6" customWidth="1"/>
    <col min="4113" max="4113" width="7.85546875" style="6" customWidth="1"/>
    <col min="4114" max="4114" width="4.5703125" style="6" customWidth="1"/>
    <col min="4115" max="4115" width="8.140625" style="6" customWidth="1"/>
    <col min="4116" max="4116" width="9.42578125" style="6" customWidth="1"/>
    <col min="4117" max="4117" width="7.140625" style="6" customWidth="1"/>
    <col min="4118" max="4119" width="8.5703125" style="6" customWidth="1"/>
    <col min="4120" max="4120" width="4.5703125" style="6" customWidth="1"/>
    <col min="4121" max="4121" width="7.42578125" style="6" customWidth="1"/>
    <col min="4122" max="4123" width="4.5703125" style="6" customWidth="1"/>
    <col min="4124" max="4124" width="7" style="6" customWidth="1"/>
    <col min="4125" max="4125" width="8.140625" style="6" customWidth="1"/>
    <col min="4126" max="4126" width="8" style="6" customWidth="1"/>
    <col min="4127" max="4127" width="7.140625" style="6" customWidth="1"/>
    <col min="4128" max="4128" width="6.5703125" style="6" customWidth="1"/>
    <col min="4129" max="4129" width="4.5703125" style="6" customWidth="1"/>
    <col min="4130" max="4130" width="7.85546875" style="6" customWidth="1"/>
    <col min="4131" max="4131" width="8.140625" style="6" customWidth="1"/>
    <col min="4132" max="4135" width="4.5703125" style="6" customWidth="1"/>
    <col min="4136" max="4136" width="11.5703125" style="6"/>
    <col min="4137" max="4137" width="8.42578125" style="6" customWidth="1"/>
    <col min="4138" max="4138" width="5.42578125" style="6" customWidth="1"/>
    <col min="4139" max="4140" width="5.140625" style="6" customWidth="1"/>
    <col min="4141" max="4141" width="6.42578125" style="6" customWidth="1"/>
    <col min="4142" max="4142" width="11.5703125" style="6"/>
    <col min="4143" max="4143" width="8.42578125" style="6" customWidth="1"/>
    <col min="4144" max="4144" width="3.140625" style="6" customWidth="1"/>
    <col min="4145" max="4145" width="5.140625" style="6" customWidth="1"/>
    <col min="4146" max="4146" width="7.42578125" style="6" customWidth="1"/>
    <col min="4147" max="4147" width="4.5703125" style="6" customWidth="1"/>
    <col min="4148" max="4352" width="11.5703125" style="6"/>
    <col min="4353" max="4353" width="1.85546875" style="6" customWidth="1"/>
    <col min="4354" max="4354" width="4.5703125" style="6" customWidth="1"/>
    <col min="4355" max="4355" width="18.85546875" style="6" customWidth="1"/>
    <col min="4356" max="4356" width="6.85546875" style="6" customWidth="1"/>
    <col min="4357" max="4357" width="8.140625" style="6" customWidth="1"/>
    <col min="4358" max="4361" width="4.5703125" style="6" customWidth="1"/>
    <col min="4362" max="4362" width="7.5703125" style="6" customWidth="1"/>
    <col min="4363" max="4364" width="8.5703125" style="6" customWidth="1"/>
    <col min="4365" max="4365" width="8.140625" style="6" customWidth="1"/>
    <col min="4366" max="4367" width="4.5703125" style="6" customWidth="1"/>
    <col min="4368" max="4368" width="7.140625" style="6" customWidth="1"/>
    <col min="4369" max="4369" width="7.85546875" style="6" customWidth="1"/>
    <col min="4370" max="4370" width="4.5703125" style="6" customWidth="1"/>
    <col min="4371" max="4371" width="8.140625" style="6" customWidth="1"/>
    <col min="4372" max="4372" width="9.42578125" style="6" customWidth="1"/>
    <col min="4373" max="4373" width="7.140625" style="6" customWidth="1"/>
    <col min="4374" max="4375" width="8.5703125" style="6" customWidth="1"/>
    <col min="4376" max="4376" width="4.5703125" style="6" customWidth="1"/>
    <col min="4377" max="4377" width="7.42578125" style="6" customWidth="1"/>
    <col min="4378" max="4379" width="4.5703125" style="6" customWidth="1"/>
    <col min="4380" max="4380" width="7" style="6" customWidth="1"/>
    <col min="4381" max="4381" width="8.140625" style="6" customWidth="1"/>
    <col min="4382" max="4382" width="8" style="6" customWidth="1"/>
    <col min="4383" max="4383" width="7.140625" style="6" customWidth="1"/>
    <col min="4384" max="4384" width="6.5703125" style="6" customWidth="1"/>
    <col min="4385" max="4385" width="4.5703125" style="6" customWidth="1"/>
    <col min="4386" max="4386" width="7.85546875" style="6" customWidth="1"/>
    <col min="4387" max="4387" width="8.140625" style="6" customWidth="1"/>
    <col min="4388" max="4391" width="4.5703125" style="6" customWidth="1"/>
    <col min="4392" max="4392" width="11.5703125" style="6"/>
    <col min="4393" max="4393" width="8.42578125" style="6" customWidth="1"/>
    <col min="4394" max="4394" width="5.42578125" style="6" customWidth="1"/>
    <col min="4395" max="4396" width="5.140625" style="6" customWidth="1"/>
    <col min="4397" max="4397" width="6.42578125" style="6" customWidth="1"/>
    <col min="4398" max="4398" width="11.5703125" style="6"/>
    <col min="4399" max="4399" width="8.42578125" style="6" customWidth="1"/>
    <col min="4400" max="4400" width="3.140625" style="6" customWidth="1"/>
    <col min="4401" max="4401" width="5.140625" style="6" customWidth="1"/>
    <col min="4402" max="4402" width="7.42578125" style="6" customWidth="1"/>
    <col min="4403" max="4403" width="4.5703125" style="6" customWidth="1"/>
    <col min="4404" max="4608" width="11.5703125" style="6"/>
    <col min="4609" max="4609" width="1.85546875" style="6" customWidth="1"/>
    <col min="4610" max="4610" width="4.5703125" style="6" customWidth="1"/>
    <col min="4611" max="4611" width="18.85546875" style="6" customWidth="1"/>
    <col min="4612" max="4612" width="6.85546875" style="6" customWidth="1"/>
    <col min="4613" max="4613" width="8.140625" style="6" customWidth="1"/>
    <col min="4614" max="4617" width="4.5703125" style="6" customWidth="1"/>
    <col min="4618" max="4618" width="7.5703125" style="6" customWidth="1"/>
    <col min="4619" max="4620" width="8.5703125" style="6" customWidth="1"/>
    <col min="4621" max="4621" width="8.140625" style="6" customWidth="1"/>
    <col min="4622" max="4623" width="4.5703125" style="6" customWidth="1"/>
    <col min="4624" max="4624" width="7.140625" style="6" customWidth="1"/>
    <col min="4625" max="4625" width="7.85546875" style="6" customWidth="1"/>
    <col min="4626" max="4626" width="4.5703125" style="6" customWidth="1"/>
    <col min="4627" max="4627" width="8.140625" style="6" customWidth="1"/>
    <col min="4628" max="4628" width="9.42578125" style="6" customWidth="1"/>
    <col min="4629" max="4629" width="7.140625" style="6" customWidth="1"/>
    <col min="4630" max="4631" width="8.5703125" style="6" customWidth="1"/>
    <col min="4632" max="4632" width="4.5703125" style="6" customWidth="1"/>
    <col min="4633" max="4633" width="7.42578125" style="6" customWidth="1"/>
    <col min="4634" max="4635" width="4.5703125" style="6" customWidth="1"/>
    <col min="4636" max="4636" width="7" style="6" customWidth="1"/>
    <col min="4637" max="4637" width="8.140625" style="6" customWidth="1"/>
    <col min="4638" max="4638" width="8" style="6" customWidth="1"/>
    <col min="4639" max="4639" width="7.140625" style="6" customWidth="1"/>
    <col min="4640" max="4640" width="6.5703125" style="6" customWidth="1"/>
    <col min="4641" max="4641" width="4.5703125" style="6" customWidth="1"/>
    <col min="4642" max="4642" width="7.85546875" style="6" customWidth="1"/>
    <col min="4643" max="4643" width="8.140625" style="6" customWidth="1"/>
    <col min="4644" max="4647" width="4.5703125" style="6" customWidth="1"/>
    <col min="4648" max="4648" width="11.5703125" style="6"/>
    <col min="4649" max="4649" width="8.42578125" style="6" customWidth="1"/>
    <col min="4650" max="4650" width="5.42578125" style="6" customWidth="1"/>
    <col min="4651" max="4652" width="5.140625" style="6" customWidth="1"/>
    <col min="4653" max="4653" width="6.42578125" style="6" customWidth="1"/>
    <col min="4654" max="4654" width="11.5703125" style="6"/>
    <col min="4655" max="4655" width="8.42578125" style="6" customWidth="1"/>
    <col min="4656" max="4656" width="3.140625" style="6" customWidth="1"/>
    <col min="4657" max="4657" width="5.140625" style="6" customWidth="1"/>
    <col min="4658" max="4658" width="7.42578125" style="6" customWidth="1"/>
    <col min="4659" max="4659" width="4.5703125" style="6" customWidth="1"/>
    <col min="4660" max="4864" width="11.5703125" style="6"/>
    <col min="4865" max="4865" width="1.85546875" style="6" customWidth="1"/>
    <col min="4866" max="4866" width="4.5703125" style="6" customWidth="1"/>
    <col min="4867" max="4867" width="18.85546875" style="6" customWidth="1"/>
    <col min="4868" max="4868" width="6.85546875" style="6" customWidth="1"/>
    <col min="4869" max="4869" width="8.140625" style="6" customWidth="1"/>
    <col min="4870" max="4873" width="4.5703125" style="6" customWidth="1"/>
    <col min="4874" max="4874" width="7.5703125" style="6" customWidth="1"/>
    <col min="4875" max="4876" width="8.5703125" style="6" customWidth="1"/>
    <col min="4877" max="4877" width="8.140625" style="6" customWidth="1"/>
    <col min="4878" max="4879" width="4.5703125" style="6" customWidth="1"/>
    <col min="4880" max="4880" width="7.140625" style="6" customWidth="1"/>
    <col min="4881" max="4881" width="7.85546875" style="6" customWidth="1"/>
    <col min="4882" max="4882" width="4.5703125" style="6" customWidth="1"/>
    <col min="4883" max="4883" width="8.140625" style="6" customWidth="1"/>
    <col min="4884" max="4884" width="9.42578125" style="6" customWidth="1"/>
    <col min="4885" max="4885" width="7.140625" style="6" customWidth="1"/>
    <col min="4886" max="4887" width="8.5703125" style="6" customWidth="1"/>
    <col min="4888" max="4888" width="4.5703125" style="6" customWidth="1"/>
    <col min="4889" max="4889" width="7.42578125" style="6" customWidth="1"/>
    <col min="4890" max="4891" width="4.5703125" style="6" customWidth="1"/>
    <col min="4892" max="4892" width="7" style="6" customWidth="1"/>
    <col min="4893" max="4893" width="8.140625" style="6" customWidth="1"/>
    <col min="4894" max="4894" width="8" style="6" customWidth="1"/>
    <col min="4895" max="4895" width="7.140625" style="6" customWidth="1"/>
    <col min="4896" max="4896" width="6.5703125" style="6" customWidth="1"/>
    <col min="4897" max="4897" width="4.5703125" style="6" customWidth="1"/>
    <col min="4898" max="4898" width="7.85546875" style="6" customWidth="1"/>
    <col min="4899" max="4899" width="8.140625" style="6" customWidth="1"/>
    <col min="4900" max="4903" width="4.5703125" style="6" customWidth="1"/>
    <col min="4904" max="4904" width="11.5703125" style="6"/>
    <col min="4905" max="4905" width="8.42578125" style="6" customWidth="1"/>
    <col min="4906" max="4906" width="5.42578125" style="6" customWidth="1"/>
    <col min="4907" max="4908" width="5.140625" style="6" customWidth="1"/>
    <col min="4909" max="4909" width="6.42578125" style="6" customWidth="1"/>
    <col min="4910" max="4910" width="11.5703125" style="6"/>
    <col min="4911" max="4911" width="8.42578125" style="6" customWidth="1"/>
    <col min="4912" max="4912" width="3.140625" style="6" customWidth="1"/>
    <col min="4913" max="4913" width="5.140625" style="6" customWidth="1"/>
    <col min="4914" max="4914" width="7.42578125" style="6" customWidth="1"/>
    <col min="4915" max="4915" width="4.5703125" style="6" customWidth="1"/>
    <col min="4916" max="5120" width="11.5703125" style="6"/>
    <col min="5121" max="5121" width="1.85546875" style="6" customWidth="1"/>
    <col min="5122" max="5122" width="4.5703125" style="6" customWidth="1"/>
    <col min="5123" max="5123" width="18.85546875" style="6" customWidth="1"/>
    <col min="5124" max="5124" width="6.85546875" style="6" customWidth="1"/>
    <col min="5125" max="5125" width="8.140625" style="6" customWidth="1"/>
    <col min="5126" max="5129" width="4.5703125" style="6" customWidth="1"/>
    <col min="5130" max="5130" width="7.5703125" style="6" customWidth="1"/>
    <col min="5131" max="5132" width="8.5703125" style="6" customWidth="1"/>
    <col min="5133" max="5133" width="8.140625" style="6" customWidth="1"/>
    <col min="5134" max="5135" width="4.5703125" style="6" customWidth="1"/>
    <col min="5136" max="5136" width="7.140625" style="6" customWidth="1"/>
    <col min="5137" max="5137" width="7.85546875" style="6" customWidth="1"/>
    <col min="5138" max="5138" width="4.5703125" style="6" customWidth="1"/>
    <col min="5139" max="5139" width="8.140625" style="6" customWidth="1"/>
    <col min="5140" max="5140" width="9.42578125" style="6" customWidth="1"/>
    <col min="5141" max="5141" width="7.140625" style="6" customWidth="1"/>
    <col min="5142" max="5143" width="8.5703125" style="6" customWidth="1"/>
    <col min="5144" max="5144" width="4.5703125" style="6" customWidth="1"/>
    <col min="5145" max="5145" width="7.42578125" style="6" customWidth="1"/>
    <col min="5146" max="5147" width="4.5703125" style="6" customWidth="1"/>
    <col min="5148" max="5148" width="7" style="6" customWidth="1"/>
    <col min="5149" max="5149" width="8.140625" style="6" customWidth="1"/>
    <col min="5150" max="5150" width="8" style="6" customWidth="1"/>
    <col min="5151" max="5151" width="7.140625" style="6" customWidth="1"/>
    <col min="5152" max="5152" width="6.5703125" style="6" customWidth="1"/>
    <col min="5153" max="5153" width="4.5703125" style="6" customWidth="1"/>
    <col min="5154" max="5154" width="7.85546875" style="6" customWidth="1"/>
    <col min="5155" max="5155" width="8.140625" style="6" customWidth="1"/>
    <col min="5156" max="5159" width="4.5703125" style="6" customWidth="1"/>
    <col min="5160" max="5160" width="11.5703125" style="6"/>
    <col min="5161" max="5161" width="8.42578125" style="6" customWidth="1"/>
    <col min="5162" max="5162" width="5.42578125" style="6" customWidth="1"/>
    <col min="5163" max="5164" width="5.140625" style="6" customWidth="1"/>
    <col min="5165" max="5165" width="6.42578125" style="6" customWidth="1"/>
    <col min="5166" max="5166" width="11.5703125" style="6"/>
    <col min="5167" max="5167" width="8.42578125" style="6" customWidth="1"/>
    <col min="5168" max="5168" width="3.140625" style="6" customWidth="1"/>
    <col min="5169" max="5169" width="5.140625" style="6" customWidth="1"/>
    <col min="5170" max="5170" width="7.42578125" style="6" customWidth="1"/>
    <col min="5171" max="5171" width="4.5703125" style="6" customWidth="1"/>
    <col min="5172" max="5376" width="11.5703125" style="6"/>
    <col min="5377" max="5377" width="1.85546875" style="6" customWidth="1"/>
    <col min="5378" max="5378" width="4.5703125" style="6" customWidth="1"/>
    <col min="5379" max="5379" width="18.85546875" style="6" customWidth="1"/>
    <col min="5380" max="5380" width="6.85546875" style="6" customWidth="1"/>
    <col min="5381" max="5381" width="8.140625" style="6" customWidth="1"/>
    <col min="5382" max="5385" width="4.5703125" style="6" customWidth="1"/>
    <col min="5386" max="5386" width="7.5703125" style="6" customWidth="1"/>
    <col min="5387" max="5388" width="8.5703125" style="6" customWidth="1"/>
    <col min="5389" max="5389" width="8.140625" style="6" customWidth="1"/>
    <col min="5390" max="5391" width="4.5703125" style="6" customWidth="1"/>
    <col min="5392" max="5392" width="7.140625" style="6" customWidth="1"/>
    <col min="5393" max="5393" width="7.85546875" style="6" customWidth="1"/>
    <col min="5394" max="5394" width="4.5703125" style="6" customWidth="1"/>
    <col min="5395" max="5395" width="8.140625" style="6" customWidth="1"/>
    <col min="5396" max="5396" width="9.42578125" style="6" customWidth="1"/>
    <col min="5397" max="5397" width="7.140625" style="6" customWidth="1"/>
    <col min="5398" max="5399" width="8.5703125" style="6" customWidth="1"/>
    <col min="5400" max="5400" width="4.5703125" style="6" customWidth="1"/>
    <col min="5401" max="5401" width="7.42578125" style="6" customWidth="1"/>
    <col min="5402" max="5403" width="4.5703125" style="6" customWidth="1"/>
    <col min="5404" max="5404" width="7" style="6" customWidth="1"/>
    <col min="5405" max="5405" width="8.140625" style="6" customWidth="1"/>
    <col min="5406" max="5406" width="8" style="6" customWidth="1"/>
    <col min="5407" max="5407" width="7.140625" style="6" customWidth="1"/>
    <col min="5408" max="5408" width="6.5703125" style="6" customWidth="1"/>
    <col min="5409" max="5409" width="4.5703125" style="6" customWidth="1"/>
    <col min="5410" max="5410" width="7.85546875" style="6" customWidth="1"/>
    <col min="5411" max="5411" width="8.140625" style="6" customWidth="1"/>
    <col min="5412" max="5415" width="4.5703125" style="6" customWidth="1"/>
    <col min="5416" max="5416" width="11.5703125" style="6"/>
    <col min="5417" max="5417" width="8.42578125" style="6" customWidth="1"/>
    <col min="5418" max="5418" width="5.42578125" style="6" customWidth="1"/>
    <col min="5419" max="5420" width="5.140625" style="6" customWidth="1"/>
    <col min="5421" max="5421" width="6.42578125" style="6" customWidth="1"/>
    <col min="5422" max="5422" width="11.5703125" style="6"/>
    <col min="5423" max="5423" width="8.42578125" style="6" customWidth="1"/>
    <col min="5424" max="5424" width="3.140625" style="6" customWidth="1"/>
    <col min="5425" max="5425" width="5.140625" style="6" customWidth="1"/>
    <col min="5426" max="5426" width="7.42578125" style="6" customWidth="1"/>
    <col min="5427" max="5427" width="4.5703125" style="6" customWidth="1"/>
    <col min="5428" max="5632" width="11.5703125" style="6"/>
    <col min="5633" max="5633" width="1.85546875" style="6" customWidth="1"/>
    <col min="5634" max="5634" width="4.5703125" style="6" customWidth="1"/>
    <col min="5635" max="5635" width="18.85546875" style="6" customWidth="1"/>
    <col min="5636" max="5636" width="6.85546875" style="6" customWidth="1"/>
    <col min="5637" max="5637" width="8.140625" style="6" customWidth="1"/>
    <col min="5638" max="5641" width="4.5703125" style="6" customWidth="1"/>
    <col min="5642" max="5642" width="7.5703125" style="6" customWidth="1"/>
    <col min="5643" max="5644" width="8.5703125" style="6" customWidth="1"/>
    <col min="5645" max="5645" width="8.140625" style="6" customWidth="1"/>
    <col min="5646" max="5647" width="4.5703125" style="6" customWidth="1"/>
    <col min="5648" max="5648" width="7.140625" style="6" customWidth="1"/>
    <col min="5649" max="5649" width="7.85546875" style="6" customWidth="1"/>
    <col min="5650" max="5650" width="4.5703125" style="6" customWidth="1"/>
    <col min="5651" max="5651" width="8.140625" style="6" customWidth="1"/>
    <col min="5652" max="5652" width="9.42578125" style="6" customWidth="1"/>
    <col min="5653" max="5653" width="7.140625" style="6" customWidth="1"/>
    <col min="5654" max="5655" width="8.5703125" style="6" customWidth="1"/>
    <col min="5656" max="5656" width="4.5703125" style="6" customWidth="1"/>
    <col min="5657" max="5657" width="7.42578125" style="6" customWidth="1"/>
    <col min="5658" max="5659" width="4.5703125" style="6" customWidth="1"/>
    <col min="5660" max="5660" width="7" style="6" customWidth="1"/>
    <col min="5661" max="5661" width="8.140625" style="6" customWidth="1"/>
    <col min="5662" max="5662" width="8" style="6" customWidth="1"/>
    <col min="5663" max="5663" width="7.140625" style="6" customWidth="1"/>
    <col min="5664" max="5664" width="6.5703125" style="6" customWidth="1"/>
    <col min="5665" max="5665" width="4.5703125" style="6" customWidth="1"/>
    <col min="5666" max="5666" width="7.85546875" style="6" customWidth="1"/>
    <col min="5667" max="5667" width="8.140625" style="6" customWidth="1"/>
    <col min="5668" max="5671" width="4.5703125" style="6" customWidth="1"/>
    <col min="5672" max="5672" width="11.5703125" style="6"/>
    <col min="5673" max="5673" width="8.42578125" style="6" customWidth="1"/>
    <col min="5674" max="5674" width="5.42578125" style="6" customWidth="1"/>
    <col min="5675" max="5676" width="5.140625" style="6" customWidth="1"/>
    <col min="5677" max="5677" width="6.42578125" style="6" customWidth="1"/>
    <col min="5678" max="5678" width="11.5703125" style="6"/>
    <col min="5679" max="5679" width="8.42578125" style="6" customWidth="1"/>
    <col min="5680" max="5680" width="3.140625" style="6" customWidth="1"/>
    <col min="5681" max="5681" width="5.140625" style="6" customWidth="1"/>
    <col min="5682" max="5682" width="7.42578125" style="6" customWidth="1"/>
    <col min="5683" max="5683" width="4.5703125" style="6" customWidth="1"/>
    <col min="5684" max="5888" width="11.5703125" style="6"/>
    <col min="5889" max="5889" width="1.85546875" style="6" customWidth="1"/>
    <col min="5890" max="5890" width="4.5703125" style="6" customWidth="1"/>
    <col min="5891" max="5891" width="18.85546875" style="6" customWidth="1"/>
    <col min="5892" max="5892" width="6.85546875" style="6" customWidth="1"/>
    <col min="5893" max="5893" width="8.140625" style="6" customWidth="1"/>
    <col min="5894" max="5897" width="4.5703125" style="6" customWidth="1"/>
    <col min="5898" max="5898" width="7.5703125" style="6" customWidth="1"/>
    <col min="5899" max="5900" width="8.5703125" style="6" customWidth="1"/>
    <col min="5901" max="5901" width="8.140625" style="6" customWidth="1"/>
    <col min="5902" max="5903" width="4.5703125" style="6" customWidth="1"/>
    <col min="5904" max="5904" width="7.140625" style="6" customWidth="1"/>
    <col min="5905" max="5905" width="7.85546875" style="6" customWidth="1"/>
    <col min="5906" max="5906" width="4.5703125" style="6" customWidth="1"/>
    <col min="5907" max="5907" width="8.140625" style="6" customWidth="1"/>
    <col min="5908" max="5908" width="9.42578125" style="6" customWidth="1"/>
    <col min="5909" max="5909" width="7.140625" style="6" customWidth="1"/>
    <col min="5910" max="5911" width="8.5703125" style="6" customWidth="1"/>
    <col min="5912" max="5912" width="4.5703125" style="6" customWidth="1"/>
    <col min="5913" max="5913" width="7.42578125" style="6" customWidth="1"/>
    <col min="5914" max="5915" width="4.5703125" style="6" customWidth="1"/>
    <col min="5916" max="5916" width="7" style="6" customWidth="1"/>
    <col min="5917" max="5917" width="8.140625" style="6" customWidth="1"/>
    <col min="5918" max="5918" width="8" style="6" customWidth="1"/>
    <col min="5919" max="5919" width="7.140625" style="6" customWidth="1"/>
    <col min="5920" max="5920" width="6.5703125" style="6" customWidth="1"/>
    <col min="5921" max="5921" width="4.5703125" style="6" customWidth="1"/>
    <col min="5922" max="5922" width="7.85546875" style="6" customWidth="1"/>
    <col min="5923" max="5923" width="8.140625" style="6" customWidth="1"/>
    <col min="5924" max="5927" width="4.5703125" style="6" customWidth="1"/>
    <col min="5928" max="5928" width="11.5703125" style="6"/>
    <col min="5929" max="5929" width="8.42578125" style="6" customWidth="1"/>
    <col min="5930" max="5930" width="5.42578125" style="6" customWidth="1"/>
    <col min="5931" max="5932" width="5.140625" style="6" customWidth="1"/>
    <col min="5933" max="5933" width="6.42578125" style="6" customWidth="1"/>
    <col min="5934" max="5934" width="11.5703125" style="6"/>
    <col min="5935" max="5935" width="8.42578125" style="6" customWidth="1"/>
    <col min="5936" max="5936" width="3.140625" style="6" customWidth="1"/>
    <col min="5937" max="5937" width="5.140625" style="6" customWidth="1"/>
    <col min="5938" max="5938" width="7.42578125" style="6" customWidth="1"/>
    <col min="5939" max="5939" width="4.5703125" style="6" customWidth="1"/>
    <col min="5940" max="6144" width="11.5703125" style="6"/>
    <col min="6145" max="6145" width="1.85546875" style="6" customWidth="1"/>
    <col min="6146" max="6146" width="4.5703125" style="6" customWidth="1"/>
    <col min="6147" max="6147" width="18.85546875" style="6" customWidth="1"/>
    <col min="6148" max="6148" width="6.85546875" style="6" customWidth="1"/>
    <col min="6149" max="6149" width="8.140625" style="6" customWidth="1"/>
    <col min="6150" max="6153" width="4.5703125" style="6" customWidth="1"/>
    <col min="6154" max="6154" width="7.5703125" style="6" customWidth="1"/>
    <col min="6155" max="6156" width="8.5703125" style="6" customWidth="1"/>
    <col min="6157" max="6157" width="8.140625" style="6" customWidth="1"/>
    <col min="6158" max="6159" width="4.5703125" style="6" customWidth="1"/>
    <col min="6160" max="6160" width="7.140625" style="6" customWidth="1"/>
    <col min="6161" max="6161" width="7.85546875" style="6" customWidth="1"/>
    <col min="6162" max="6162" width="4.5703125" style="6" customWidth="1"/>
    <col min="6163" max="6163" width="8.140625" style="6" customWidth="1"/>
    <col min="6164" max="6164" width="9.42578125" style="6" customWidth="1"/>
    <col min="6165" max="6165" width="7.140625" style="6" customWidth="1"/>
    <col min="6166" max="6167" width="8.5703125" style="6" customWidth="1"/>
    <col min="6168" max="6168" width="4.5703125" style="6" customWidth="1"/>
    <col min="6169" max="6169" width="7.42578125" style="6" customWidth="1"/>
    <col min="6170" max="6171" width="4.5703125" style="6" customWidth="1"/>
    <col min="6172" max="6172" width="7" style="6" customWidth="1"/>
    <col min="6173" max="6173" width="8.140625" style="6" customWidth="1"/>
    <col min="6174" max="6174" width="8" style="6" customWidth="1"/>
    <col min="6175" max="6175" width="7.140625" style="6" customWidth="1"/>
    <col min="6176" max="6176" width="6.5703125" style="6" customWidth="1"/>
    <col min="6177" max="6177" width="4.5703125" style="6" customWidth="1"/>
    <col min="6178" max="6178" width="7.85546875" style="6" customWidth="1"/>
    <col min="6179" max="6179" width="8.140625" style="6" customWidth="1"/>
    <col min="6180" max="6183" width="4.5703125" style="6" customWidth="1"/>
    <col min="6184" max="6184" width="11.5703125" style="6"/>
    <col min="6185" max="6185" width="8.42578125" style="6" customWidth="1"/>
    <col min="6186" max="6186" width="5.42578125" style="6" customWidth="1"/>
    <col min="6187" max="6188" width="5.140625" style="6" customWidth="1"/>
    <col min="6189" max="6189" width="6.42578125" style="6" customWidth="1"/>
    <col min="6190" max="6190" width="11.5703125" style="6"/>
    <col min="6191" max="6191" width="8.42578125" style="6" customWidth="1"/>
    <col min="6192" max="6192" width="3.140625" style="6" customWidth="1"/>
    <col min="6193" max="6193" width="5.140625" style="6" customWidth="1"/>
    <col min="6194" max="6194" width="7.42578125" style="6" customWidth="1"/>
    <col min="6195" max="6195" width="4.5703125" style="6" customWidth="1"/>
    <col min="6196" max="6400" width="11.5703125" style="6"/>
    <col min="6401" max="6401" width="1.85546875" style="6" customWidth="1"/>
    <col min="6402" max="6402" width="4.5703125" style="6" customWidth="1"/>
    <col min="6403" max="6403" width="18.85546875" style="6" customWidth="1"/>
    <col min="6404" max="6404" width="6.85546875" style="6" customWidth="1"/>
    <col min="6405" max="6405" width="8.140625" style="6" customWidth="1"/>
    <col min="6406" max="6409" width="4.5703125" style="6" customWidth="1"/>
    <col min="6410" max="6410" width="7.5703125" style="6" customWidth="1"/>
    <col min="6411" max="6412" width="8.5703125" style="6" customWidth="1"/>
    <col min="6413" max="6413" width="8.140625" style="6" customWidth="1"/>
    <col min="6414" max="6415" width="4.5703125" style="6" customWidth="1"/>
    <col min="6416" max="6416" width="7.140625" style="6" customWidth="1"/>
    <col min="6417" max="6417" width="7.85546875" style="6" customWidth="1"/>
    <col min="6418" max="6418" width="4.5703125" style="6" customWidth="1"/>
    <col min="6419" max="6419" width="8.140625" style="6" customWidth="1"/>
    <col min="6420" max="6420" width="9.42578125" style="6" customWidth="1"/>
    <col min="6421" max="6421" width="7.140625" style="6" customWidth="1"/>
    <col min="6422" max="6423" width="8.5703125" style="6" customWidth="1"/>
    <col min="6424" max="6424" width="4.5703125" style="6" customWidth="1"/>
    <col min="6425" max="6425" width="7.42578125" style="6" customWidth="1"/>
    <col min="6426" max="6427" width="4.5703125" style="6" customWidth="1"/>
    <col min="6428" max="6428" width="7" style="6" customWidth="1"/>
    <col min="6429" max="6429" width="8.140625" style="6" customWidth="1"/>
    <col min="6430" max="6430" width="8" style="6" customWidth="1"/>
    <col min="6431" max="6431" width="7.140625" style="6" customWidth="1"/>
    <col min="6432" max="6432" width="6.5703125" style="6" customWidth="1"/>
    <col min="6433" max="6433" width="4.5703125" style="6" customWidth="1"/>
    <col min="6434" max="6434" width="7.85546875" style="6" customWidth="1"/>
    <col min="6435" max="6435" width="8.140625" style="6" customWidth="1"/>
    <col min="6436" max="6439" width="4.5703125" style="6" customWidth="1"/>
    <col min="6440" max="6440" width="11.5703125" style="6"/>
    <col min="6441" max="6441" width="8.42578125" style="6" customWidth="1"/>
    <col min="6442" max="6442" width="5.42578125" style="6" customWidth="1"/>
    <col min="6443" max="6444" width="5.140625" style="6" customWidth="1"/>
    <col min="6445" max="6445" width="6.42578125" style="6" customWidth="1"/>
    <col min="6446" max="6446" width="11.5703125" style="6"/>
    <col min="6447" max="6447" width="8.42578125" style="6" customWidth="1"/>
    <col min="6448" max="6448" width="3.140625" style="6" customWidth="1"/>
    <col min="6449" max="6449" width="5.140625" style="6" customWidth="1"/>
    <col min="6450" max="6450" width="7.42578125" style="6" customWidth="1"/>
    <col min="6451" max="6451" width="4.5703125" style="6" customWidth="1"/>
    <col min="6452" max="6656" width="11.5703125" style="6"/>
    <col min="6657" max="6657" width="1.85546875" style="6" customWidth="1"/>
    <col min="6658" max="6658" width="4.5703125" style="6" customWidth="1"/>
    <col min="6659" max="6659" width="18.85546875" style="6" customWidth="1"/>
    <col min="6660" max="6660" width="6.85546875" style="6" customWidth="1"/>
    <col min="6661" max="6661" width="8.140625" style="6" customWidth="1"/>
    <col min="6662" max="6665" width="4.5703125" style="6" customWidth="1"/>
    <col min="6666" max="6666" width="7.5703125" style="6" customWidth="1"/>
    <col min="6667" max="6668" width="8.5703125" style="6" customWidth="1"/>
    <col min="6669" max="6669" width="8.140625" style="6" customWidth="1"/>
    <col min="6670" max="6671" width="4.5703125" style="6" customWidth="1"/>
    <col min="6672" max="6672" width="7.140625" style="6" customWidth="1"/>
    <col min="6673" max="6673" width="7.85546875" style="6" customWidth="1"/>
    <col min="6674" max="6674" width="4.5703125" style="6" customWidth="1"/>
    <col min="6675" max="6675" width="8.140625" style="6" customWidth="1"/>
    <col min="6676" max="6676" width="9.42578125" style="6" customWidth="1"/>
    <col min="6677" max="6677" width="7.140625" style="6" customWidth="1"/>
    <col min="6678" max="6679" width="8.5703125" style="6" customWidth="1"/>
    <col min="6680" max="6680" width="4.5703125" style="6" customWidth="1"/>
    <col min="6681" max="6681" width="7.42578125" style="6" customWidth="1"/>
    <col min="6682" max="6683" width="4.5703125" style="6" customWidth="1"/>
    <col min="6684" max="6684" width="7" style="6" customWidth="1"/>
    <col min="6685" max="6685" width="8.140625" style="6" customWidth="1"/>
    <col min="6686" max="6686" width="8" style="6" customWidth="1"/>
    <col min="6687" max="6687" width="7.140625" style="6" customWidth="1"/>
    <col min="6688" max="6688" width="6.5703125" style="6" customWidth="1"/>
    <col min="6689" max="6689" width="4.5703125" style="6" customWidth="1"/>
    <col min="6690" max="6690" width="7.85546875" style="6" customWidth="1"/>
    <col min="6691" max="6691" width="8.140625" style="6" customWidth="1"/>
    <col min="6692" max="6695" width="4.5703125" style="6" customWidth="1"/>
    <col min="6696" max="6696" width="11.5703125" style="6"/>
    <col min="6697" max="6697" width="8.42578125" style="6" customWidth="1"/>
    <col min="6698" max="6698" width="5.42578125" style="6" customWidth="1"/>
    <col min="6699" max="6700" width="5.140625" style="6" customWidth="1"/>
    <col min="6701" max="6701" width="6.42578125" style="6" customWidth="1"/>
    <col min="6702" max="6702" width="11.5703125" style="6"/>
    <col min="6703" max="6703" width="8.42578125" style="6" customWidth="1"/>
    <col min="6704" max="6704" width="3.140625" style="6" customWidth="1"/>
    <col min="6705" max="6705" width="5.140625" style="6" customWidth="1"/>
    <col min="6706" max="6706" width="7.42578125" style="6" customWidth="1"/>
    <col min="6707" max="6707" width="4.5703125" style="6" customWidth="1"/>
    <col min="6708" max="6912" width="11.5703125" style="6"/>
    <col min="6913" max="6913" width="1.85546875" style="6" customWidth="1"/>
    <col min="6914" max="6914" width="4.5703125" style="6" customWidth="1"/>
    <col min="6915" max="6915" width="18.85546875" style="6" customWidth="1"/>
    <col min="6916" max="6916" width="6.85546875" style="6" customWidth="1"/>
    <col min="6917" max="6917" width="8.140625" style="6" customWidth="1"/>
    <col min="6918" max="6921" width="4.5703125" style="6" customWidth="1"/>
    <col min="6922" max="6922" width="7.5703125" style="6" customWidth="1"/>
    <col min="6923" max="6924" width="8.5703125" style="6" customWidth="1"/>
    <col min="6925" max="6925" width="8.140625" style="6" customWidth="1"/>
    <col min="6926" max="6927" width="4.5703125" style="6" customWidth="1"/>
    <col min="6928" max="6928" width="7.140625" style="6" customWidth="1"/>
    <col min="6929" max="6929" width="7.85546875" style="6" customWidth="1"/>
    <col min="6930" max="6930" width="4.5703125" style="6" customWidth="1"/>
    <col min="6931" max="6931" width="8.140625" style="6" customWidth="1"/>
    <col min="6932" max="6932" width="9.42578125" style="6" customWidth="1"/>
    <col min="6933" max="6933" width="7.140625" style="6" customWidth="1"/>
    <col min="6934" max="6935" width="8.5703125" style="6" customWidth="1"/>
    <col min="6936" max="6936" width="4.5703125" style="6" customWidth="1"/>
    <col min="6937" max="6937" width="7.42578125" style="6" customWidth="1"/>
    <col min="6938" max="6939" width="4.5703125" style="6" customWidth="1"/>
    <col min="6940" max="6940" width="7" style="6" customWidth="1"/>
    <col min="6941" max="6941" width="8.140625" style="6" customWidth="1"/>
    <col min="6942" max="6942" width="8" style="6" customWidth="1"/>
    <col min="6943" max="6943" width="7.140625" style="6" customWidth="1"/>
    <col min="6944" max="6944" width="6.5703125" style="6" customWidth="1"/>
    <col min="6945" max="6945" width="4.5703125" style="6" customWidth="1"/>
    <col min="6946" max="6946" width="7.85546875" style="6" customWidth="1"/>
    <col min="6947" max="6947" width="8.140625" style="6" customWidth="1"/>
    <col min="6948" max="6951" width="4.5703125" style="6" customWidth="1"/>
    <col min="6952" max="6952" width="11.5703125" style="6"/>
    <col min="6953" max="6953" width="8.42578125" style="6" customWidth="1"/>
    <col min="6954" max="6954" width="5.42578125" style="6" customWidth="1"/>
    <col min="6955" max="6956" width="5.140625" style="6" customWidth="1"/>
    <col min="6957" max="6957" width="6.42578125" style="6" customWidth="1"/>
    <col min="6958" max="6958" width="11.5703125" style="6"/>
    <col min="6959" max="6959" width="8.42578125" style="6" customWidth="1"/>
    <col min="6960" max="6960" width="3.140625" style="6" customWidth="1"/>
    <col min="6961" max="6961" width="5.140625" style="6" customWidth="1"/>
    <col min="6962" max="6962" width="7.42578125" style="6" customWidth="1"/>
    <col min="6963" max="6963" width="4.5703125" style="6" customWidth="1"/>
    <col min="6964" max="7168" width="11.5703125" style="6"/>
    <col min="7169" max="7169" width="1.85546875" style="6" customWidth="1"/>
    <col min="7170" max="7170" width="4.5703125" style="6" customWidth="1"/>
    <col min="7171" max="7171" width="18.85546875" style="6" customWidth="1"/>
    <col min="7172" max="7172" width="6.85546875" style="6" customWidth="1"/>
    <col min="7173" max="7173" width="8.140625" style="6" customWidth="1"/>
    <col min="7174" max="7177" width="4.5703125" style="6" customWidth="1"/>
    <col min="7178" max="7178" width="7.5703125" style="6" customWidth="1"/>
    <col min="7179" max="7180" width="8.5703125" style="6" customWidth="1"/>
    <col min="7181" max="7181" width="8.140625" style="6" customWidth="1"/>
    <col min="7182" max="7183" width="4.5703125" style="6" customWidth="1"/>
    <col min="7184" max="7184" width="7.140625" style="6" customWidth="1"/>
    <col min="7185" max="7185" width="7.85546875" style="6" customWidth="1"/>
    <col min="7186" max="7186" width="4.5703125" style="6" customWidth="1"/>
    <col min="7187" max="7187" width="8.140625" style="6" customWidth="1"/>
    <col min="7188" max="7188" width="9.42578125" style="6" customWidth="1"/>
    <col min="7189" max="7189" width="7.140625" style="6" customWidth="1"/>
    <col min="7190" max="7191" width="8.5703125" style="6" customWidth="1"/>
    <col min="7192" max="7192" width="4.5703125" style="6" customWidth="1"/>
    <col min="7193" max="7193" width="7.42578125" style="6" customWidth="1"/>
    <col min="7194" max="7195" width="4.5703125" style="6" customWidth="1"/>
    <col min="7196" max="7196" width="7" style="6" customWidth="1"/>
    <col min="7197" max="7197" width="8.140625" style="6" customWidth="1"/>
    <col min="7198" max="7198" width="8" style="6" customWidth="1"/>
    <col min="7199" max="7199" width="7.140625" style="6" customWidth="1"/>
    <col min="7200" max="7200" width="6.5703125" style="6" customWidth="1"/>
    <col min="7201" max="7201" width="4.5703125" style="6" customWidth="1"/>
    <col min="7202" max="7202" width="7.85546875" style="6" customWidth="1"/>
    <col min="7203" max="7203" width="8.140625" style="6" customWidth="1"/>
    <col min="7204" max="7207" width="4.5703125" style="6" customWidth="1"/>
    <col min="7208" max="7208" width="11.5703125" style="6"/>
    <col min="7209" max="7209" width="8.42578125" style="6" customWidth="1"/>
    <col min="7210" max="7210" width="5.42578125" style="6" customWidth="1"/>
    <col min="7211" max="7212" width="5.140625" style="6" customWidth="1"/>
    <col min="7213" max="7213" width="6.42578125" style="6" customWidth="1"/>
    <col min="7214" max="7214" width="11.5703125" style="6"/>
    <col min="7215" max="7215" width="8.42578125" style="6" customWidth="1"/>
    <col min="7216" max="7216" width="3.140625" style="6" customWidth="1"/>
    <col min="7217" max="7217" width="5.140625" style="6" customWidth="1"/>
    <col min="7218" max="7218" width="7.42578125" style="6" customWidth="1"/>
    <col min="7219" max="7219" width="4.5703125" style="6" customWidth="1"/>
    <col min="7220" max="7424" width="11.5703125" style="6"/>
    <col min="7425" max="7425" width="1.85546875" style="6" customWidth="1"/>
    <col min="7426" max="7426" width="4.5703125" style="6" customWidth="1"/>
    <col min="7427" max="7427" width="18.85546875" style="6" customWidth="1"/>
    <col min="7428" max="7428" width="6.85546875" style="6" customWidth="1"/>
    <col min="7429" max="7429" width="8.140625" style="6" customWidth="1"/>
    <col min="7430" max="7433" width="4.5703125" style="6" customWidth="1"/>
    <col min="7434" max="7434" width="7.5703125" style="6" customWidth="1"/>
    <col min="7435" max="7436" width="8.5703125" style="6" customWidth="1"/>
    <col min="7437" max="7437" width="8.140625" style="6" customWidth="1"/>
    <col min="7438" max="7439" width="4.5703125" style="6" customWidth="1"/>
    <col min="7440" max="7440" width="7.140625" style="6" customWidth="1"/>
    <col min="7441" max="7441" width="7.85546875" style="6" customWidth="1"/>
    <col min="7442" max="7442" width="4.5703125" style="6" customWidth="1"/>
    <col min="7443" max="7443" width="8.140625" style="6" customWidth="1"/>
    <col min="7444" max="7444" width="9.42578125" style="6" customWidth="1"/>
    <col min="7445" max="7445" width="7.140625" style="6" customWidth="1"/>
    <col min="7446" max="7447" width="8.5703125" style="6" customWidth="1"/>
    <col min="7448" max="7448" width="4.5703125" style="6" customWidth="1"/>
    <col min="7449" max="7449" width="7.42578125" style="6" customWidth="1"/>
    <col min="7450" max="7451" width="4.5703125" style="6" customWidth="1"/>
    <col min="7452" max="7452" width="7" style="6" customWidth="1"/>
    <col min="7453" max="7453" width="8.140625" style="6" customWidth="1"/>
    <col min="7454" max="7454" width="8" style="6" customWidth="1"/>
    <col min="7455" max="7455" width="7.140625" style="6" customWidth="1"/>
    <col min="7456" max="7456" width="6.5703125" style="6" customWidth="1"/>
    <col min="7457" max="7457" width="4.5703125" style="6" customWidth="1"/>
    <col min="7458" max="7458" width="7.85546875" style="6" customWidth="1"/>
    <col min="7459" max="7459" width="8.140625" style="6" customWidth="1"/>
    <col min="7460" max="7463" width="4.5703125" style="6" customWidth="1"/>
    <col min="7464" max="7464" width="11.5703125" style="6"/>
    <col min="7465" max="7465" width="8.42578125" style="6" customWidth="1"/>
    <col min="7466" max="7466" width="5.42578125" style="6" customWidth="1"/>
    <col min="7467" max="7468" width="5.140625" style="6" customWidth="1"/>
    <col min="7469" max="7469" width="6.42578125" style="6" customWidth="1"/>
    <col min="7470" max="7470" width="11.5703125" style="6"/>
    <col min="7471" max="7471" width="8.42578125" style="6" customWidth="1"/>
    <col min="7472" max="7472" width="3.140625" style="6" customWidth="1"/>
    <col min="7473" max="7473" width="5.140625" style="6" customWidth="1"/>
    <col min="7474" max="7474" width="7.42578125" style="6" customWidth="1"/>
    <col min="7475" max="7475" width="4.5703125" style="6" customWidth="1"/>
    <col min="7476" max="7680" width="11.5703125" style="6"/>
    <col min="7681" max="7681" width="1.85546875" style="6" customWidth="1"/>
    <col min="7682" max="7682" width="4.5703125" style="6" customWidth="1"/>
    <col min="7683" max="7683" width="18.85546875" style="6" customWidth="1"/>
    <col min="7684" max="7684" width="6.85546875" style="6" customWidth="1"/>
    <col min="7685" max="7685" width="8.140625" style="6" customWidth="1"/>
    <col min="7686" max="7689" width="4.5703125" style="6" customWidth="1"/>
    <col min="7690" max="7690" width="7.5703125" style="6" customWidth="1"/>
    <col min="7691" max="7692" width="8.5703125" style="6" customWidth="1"/>
    <col min="7693" max="7693" width="8.140625" style="6" customWidth="1"/>
    <col min="7694" max="7695" width="4.5703125" style="6" customWidth="1"/>
    <col min="7696" max="7696" width="7.140625" style="6" customWidth="1"/>
    <col min="7697" max="7697" width="7.85546875" style="6" customWidth="1"/>
    <col min="7698" max="7698" width="4.5703125" style="6" customWidth="1"/>
    <col min="7699" max="7699" width="8.140625" style="6" customWidth="1"/>
    <col min="7700" max="7700" width="9.42578125" style="6" customWidth="1"/>
    <col min="7701" max="7701" width="7.140625" style="6" customWidth="1"/>
    <col min="7702" max="7703" width="8.5703125" style="6" customWidth="1"/>
    <col min="7704" max="7704" width="4.5703125" style="6" customWidth="1"/>
    <col min="7705" max="7705" width="7.42578125" style="6" customWidth="1"/>
    <col min="7706" max="7707" width="4.5703125" style="6" customWidth="1"/>
    <col min="7708" max="7708" width="7" style="6" customWidth="1"/>
    <col min="7709" max="7709" width="8.140625" style="6" customWidth="1"/>
    <col min="7710" max="7710" width="8" style="6" customWidth="1"/>
    <col min="7711" max="7711" width="7.140625" style="6" customWidth="1"/>
    <col min="7712" max="7712" width="6.5703125" style="6" customWidth="1"/>
    <col min="7713" max="7713" width="4.5703125" style="6" customWidth="1"/>
    <col min="7714" max="7714" width="7.85546875" style="6" customWidth="1"/>
    <col min="7715" max="7715" width="8.140625" style="6" customWidth="1"/>
    <col min="7716" max="7719" width="4.5703125" style="6" customWidth="1"/>
    <col min="7720" max="7720" width="11.5703125" style="6"/>
    <col min="7721" max="7721" width="8.42578125" style="6" customWidth="1"/>
    <col min="7722" max="7722" width="5.42578125" style="6" customWidth="1"/>
    <col min="7723" max="7724" width="5.140625" style="6" customWidth="1"/>
    <col min="7725" max="7725" width="6.42578125" style="6" customWidth="1"/>
    <col min="7726" max="7726" width="11.5703125" style="6"/>
    <col min="7727" max="7727" width="8.42578125" style="6" customWidth="1"/>
    <col min="7728" max="7728" width="3.140625" style="6" customWidth="1"/>
    <col min="7729" max="7729" width="5.140625" style="6" customWidth="1"/>
    <col min="7730" max="7730" width="7.42578125" style="6" customWidth="1"/>
    <col min="7731" max="7731" width="4.5703125" style="6" customWidth="1"/>
    <col min="7732" max="7936" width="11.5703125" style="6"/>
    <col min="7937" max="7937" width="1.85546875" style="6" customWidth="1"/>
    <col min="7938" max="7938" width="4.5703125" style="6" customWidth="1"/>
    <col min="7939" max="7939" width="18.85546875" style="6" customWidth="1"/>
    <col min="7940" max="7940" width="6.85546875" style="6" customWidth="1"/>
    <col min="7941" max="7941" width="8.140625" style="6" customWidth="1"/>
    <col min="7942" max="7945" width="4.5703125" style="6" customWidth="1"/>
    <col min="7946" max="7946" width="7.5703125" style="6" customWidth="1"/>
    <col min="7947" max="7948" width="8.5703125" style="6" customWidth="1"/>
    <col min="7949" max="7949" width="8.140625" style="6" customWidth="1"/>
    <col min="7950" max="7951" width="4.5703125" style="6" customWidth="1"/>
    <col min="7952" max="7952" width="7.140625" style="6" customWidth="1"/>
    <col min="7953" max="7953" width="7.85546875" style="6" customWidth="1"/>
    <col min="7954" max="7954" width="4.5703125" style="6" customWidth="1"/>
    <col min="7955" max="7955" width="8.140625" style="6" customWidth="1"/>
    <col min="7956" max="7956" width="9.42578125" style="6" customWidth="1"/>
    <col min="7957" max="7957" width="7.140625" style="6" customWidth="1"/>
    <col min="7958" max="7959" width="8.5703125" style="6" customWidth="1"/>
    <col min="7960" max="7960" width="4.5703125" style="6" customWidth="1"/>
    <col min="7961" max="7961" width="7.42578125" style="6" customWidth="1"/>
    <col min="7962" max="7963" width="4.5703125" style="6" customWidth="1"/>
    <col min="7964" max="7964" width="7" style="6" customWidth="1"/>
    <col min="7965" max="7965" width="8.140625" style="6" customWidth="1"/>
    <col min="7966" max="7966" width="8" style="6" customWidth="1"/>
    <col min="7967" max="7967" width="7.140625" style="6" customWidth="1"/>
    <col min="7968" max="7968" width="6.5703125" style="6" customWidth="1"/>
    <col min="7969" max="7969" width="4.5703125" style="6" customWidth="1"/>
    <col min="7970" max="7970" width="7.85546875" style="6" customWidth="1"/>
    <col min="7971" max="7971" width="8.140625" style="6" customWidth="1"/>
    <col min="7972" max="7975" width="4.5703125" style="6" customWidth="1"/>
    <col min="7976" max="7976" width="11.5703125" style="6"/>
    <col min="7977" max="7977" width="8.42578125" style="6" customWidth="1"/>
    <col min="7978" max="7978" width="5.42578125" style="6" customWidth="1"/>
    <col min="7979" max="7980" width="5.140625" style="6" customWidth="1"/>
    <col min="7981" max="7981" width="6.42578125" style="6" customWidth="1"/>
    <col min="7982" max="7982" width="11.5703125" style="6"/>
    <col min="7983" max="7983" width="8.42578125" style="6" customWidth="1"/>
    <col min="7984" max="7984" width="3.140625" style="6" customWidth="1"/>
    <col min="7985" max="7985" width="5.140625" style="6" customWidth="1"/>
    <col min="7986" max="7986" width="7.42578125" style="6" customWidth="1"/>
    <col min="7987" max="7987" width="4.5703125" style="6" customWidth="1"/>
    <col min="7988" max="8192" width="11.5703125" style="6"/>
    <col min="8193" max="8193" width="1.85546875" style="6" customWidth="1"/>
    <col min="8194" max="8194" width="4.5703125" style="6" customWidth="1"/>
    <col min="8195" max="8195" width="18.85546875" style="6" customWidth="1"/>
    <col min="8196" max="8196" width="6.85546875" style="6" customWidth="1"/>
    <col min="8197" max="8197" width="8.140625" style="6" customWidth="1"/>
    <col min="8198" max="8201" width="4.5703125" style="6" customWidth="1"/>
    <col min="8202" max="8202" width="7.5703125" style="6" customWidth="1"/>
    <col min="8203" max="8204" width="8.5703125" style="6" customWidth="1"/>
    <col min="8205" max="8205" width="8.140625" style="6" customWidth="1"/>
    <col min="8206" max="8207" width="4.5703125" style="6" customWidth="1"/>
    <col min="8208" max="8208" width="7.140625" style="6" customWidth="1"/>
    <col min="8209" max="8209" width="7.85546875" style="6" customWidth="1"/>
    <col min="8210" max="8210" width="4.5703125" style="6" customWidth="1"/>
    <col min="8211" max="8211" width="8.140625" style="6" customWidth="1"/>
    <col min="8212" max="8212" width="9.42578125" style="6" customWidth="1"/>
    <col min="8213" max="8213" width="7.140625" style="6" customWidth="1"/>
    <col min="8214" max="8215" width="8.5703125" style="6" customWidth="1"/>
    <col min="8216" max="8216" width="4.5703125" style="6" customWidth="1"/>
    <col min="8217" max="8217" width="7.42578125" style="6" customWidth="1"/>
    <col min="8218" max="8219" width="4.5703125" style="6" customWidth="1"/>
    <col min="8220" max="8220" width="7" style="6" customWidth="1"/>
    <col min="8221" max="8221" width="8.140625" style="6" customWidth="1"/>
    <col min="8222" max="8222" width="8" style="6" customWidth="1"/>
    <col min="8223" max="8223" width="7.140625" style="6" customWidth="1"/>
    <col min="8224" max="8224" width="6.5703125" style="6" customWidth="1"/>
    <col min="8225" max="8225" width="4.5703125" style="6" customWidth="1"/>
    <col min="8226" max="8226" width="7.85546875" style="6" customWidth="1"/>
    <col min="8227" max="8227" width="8.140625" style="6" customWidth="1"/>
    <col min="8228" max="8231" width="4.5703125" style="6" customWidth="1"/>
    <col min="8232" max="8232" width="11.5703125" style="6"/>
    <col min="8233" max="8233" width="8.42578125" style="6" customWidth="1"/>
    <col min="8234" max="8234" width="5.42578125" style="6" customWidth="1"/>
    <col min="8235" max="8236" width="5.140625" style="6" customWidth="1"/>
    <col min="8237" max="8237" width="6.42578125" style="6" customWidth="1"/>
    <col min="8238" max="8238" width="11.5703125" style="6"/>
    <col min="8239" max="8239" width="8.42578125" style="6" customWidth="1"/>
    <col min="8240" max="8240" width="3.140625" style="6" customWidth="1"/>
    <col min="8241" max="8241" width="5.140625" style="6" customWidth="1"/>
    <col min="8242" max="8242" width="7.42578125" style="6" customWidth="1"/>
    <col min="8243" max="8243" width="4.5703125" style="6" customWidth="1"/>
    <col min="8244" max="8448" width="11.5703125" style="6"/>
    <col min="8449" max="8449" width="1.85546875" style="6" customWidth="1"/>
    <col min="8450" max="8450" width="4.5703125" style="6" customWidth="1"/>
    <col min="8451" max="8451" width="18.85546875" style="6" customWidth="1"/>
    <col min="8452" max="8452" width="6.85546875" style="6" customWidth="1"/>
    <col min="8453" max="8453" width="8.140625" style="6" customWidth="1"/>
    <col min="8454" max="8457" width="4.5703125" style="6" customWidth="1"/>
    <col min="8458" max="8458" width="7.5703125" style="6" customWidth="1"/>
    <col min="8459" max="8460" width="8.5703125" style="6" customWidth="1"/>
    <col min="8461" max="8461" width="8.140625" style="6" customWidth="1"/>
    <col min="8462" max="8463" width="4.5703125" style="6" customWidth="1"/>
    <col min="8464" max="8464" width="7.140625" style="6" customWidth="1"/>
    <col min="8465" max="8465" width="7.85546875" style="6" customWidth="1"/>
    <col min="8466" max="8466" width="4.5703125" style="6" customWidth="1"/>
    <col min="8467" max="8467" width="8.140625" style="6" customWidth="1"/>
    <col min="8468" max="8468" width="9.42578125" style="6" customWidth="1"/>
    <col min="8469" max="8469" width="7.140625" style="6" customWidth="1"/>
    <col min="8470" max="8471" width="8.5703125" style="6" customWidth="1"/>
    <col min="8472" max="8472" width="4.5703125" style="6" customWidth="1"/>
    <col min="8473" max="8473" width="7.42578125" style="6" customWidth="1"/>
    <col min="8474" max="8475" width="4.5703125" style="6" customWidth="1"/>
    <col min="8476" max="8476" width="7" style="6" customWidth="1"/>
    <col min="8477" max="8477" width="8.140625" style="6" customWidth="1"/>
    <col min="8478" max="8478" width="8" style="6" customWidth="1"/>
    <col min="8479" max="8479" width="7.140625" style="6" customWidth="1"/>
    <col min="8480" max="8480" width="6.5703125" style="6" customWidth="1"/>
    <col min="8481" max="8481" width="4.5703125" style="6" customWidth="1"/>
    <col min="8482" max="8482" width="7.85546875" style="6" customWidth="1"/>
    <col min="8483" max="8483" width="8.140625" style="6" customWidth="1"/>
    <col min="8484" max="8487" width="4.5703125" style="6" customWidth="1"/>
    <col min="8488" max="8488" width="11.5703125" style="6"/>
    <col min="8489" max="8489" width="8.42578125" style="6" customWidth="1"/>
    <col min="8490" max="8490" width="5.42578125" style="6" customWidth="1"/>
    <col min="8491" max="8492" width="5.140625" style="6" customWidth="1"/>
    <col min="8493" max="8493" width="6.42578125" style="6" customWidth="1"/>
    <col min="8494" max="8494" width="11.5703125" style="6"/>
    <col min="8495" max="8495" width="8.42578125" style="6" customWidth="1"/>
    <col min="8496" max="8496" width="3.140625" style="6" customWidth="1"/>
    <col min="8497" max="8497" width="5.140625" style="6" customWidth="1"/>
    <col min="8498" max="8498" width="7.42578125" style="6" customWidth="1"/>
    <col min="8499" max="8499" width="4.5703125" style="6" customWidth="1"/>
    <col min="8500" max="8704" width="11.5703125" style="6"/>
    <col min="8705" max="8705" width="1.85546875" style="6" customWidth="1"/>
    <col min="8706" max="8706" width="4.5703125" style="6" customWidth="1"/>
    <col min="8707" max="8707" width="18.85546875" style="6" customWidth="1"/>
    <col min="8708" max="8708" width="6.85546875" style="6" customWidth="1"/>
    <col min="8709" max="8709" width="8.140625" style="6" customWidth="1"/>
    <col min="8710" max="8713" width="4.5703125" style="6" customWidth="1"/>
    <col min="8714" max="8714" width="7.5703125" style="6" customWidth="1"/>
    <col min="8715" max="8716" width="8.5703125" style="6" customWidth="1"/>
    <col min="8717" max="8717" width="8.140625" style="6" customWidth="1"/>
    <col min="8718" max="8719" width="4.5703125" style="6" customWidth="1"/>
    <col min="8720" max="8720" width="7.140625" style="6" customWidth="1"/>
    <col min="8721" max="8721" width="7.85546875" style="6" customWidth="1"/>
    <col min="8722" max="8722" width="4.5703125" style="6" customWidth="1"/>
    <col min="8723" max="8723" width="8.140625" style="6" customWidth="1"/>
    <col min="8724" max="8724" width="9.42578125" style="6" customWidth="1"/>
    <col min="8725" max="8725" width="7.140625" style="6" customWidth="1"/>
    <col min="8726" max="8727" width="8.5703125" style="6" customWidth="1"/>
    <col min="8728" max="8728" width="4.5703125" style="6" customWidth="1"/>
    <col min="8729" max="8729" width="7.42578125" style="6" customWidth="1"/>
    <col min="8730" max="8731" width="4.5703125" style="6" customWidth="1"/>
    <col min="8732" max="8732" width="7" style="6" customWidth="1"/>
    <col min="8733" max="8733" width="8.140625" style="6" customWidth="1"/>
    <col min="8734" max="8734" width="8" style="6" customWidth="1"/>
    <col min="8735" max="8735" width="7.140625" style="6" customWidth="1"/>
    <col min="8736" max="8736" width="6.5703125" style="6" customWidth="1"/>
    <col min="8737" max="8737" width="4.5703125" style="6" customWidth="1"/>
    <col min="8738" max="8738" width="7.85546875" style="6" customWidth="1"/>
    <col min="8739" max="8739" width="8.140625" style="6" customWidth="1"/>
    <col min="8740" max="8743" width="4.5703125" style="6" customWidth="1"/>
    <col min="8744" max="8744" width="11.5703125" style="6"/>
    <col min="8745" max="8745" width="8.42578125" style="6" customWidth="1"/>
    <col min="8746" max="8746" width="5.42578125" style="6" customWidth="1"/>
    <col min="8747" max="8748" width="5.140625" style="6" customWidth="1"/>
    <col min="8749" max="8749" width="6.42578125" style="6" customWidth="1"/>
    <col min="8750" max="8750" width="11.5703125" style="6"/>
    <col min="8751" max="8751" width="8.42578125" style="6" customWidth="1"/>
    <col min="8752" max="8752" width="3.140625" style="6" customWidth="1"/>
    <col min="8753" max="8753" width="5.140625" style="6" customWidth="1"/>
    <col min="8754" max="8754" width="7.42578125" style="6" customWidth="1"/>
    <col min="8755" max="8755" width="4.5703125" style="6" customWidth="1"/>
    <col min="8756" max="8960" width="11.5703125" style="6"/>
    <col min="8961" max="8961" width="1.85546875" style="6" customWidth="1"/>
    <col min="8962" max="8962" width="4.5703125" style="6" customWidth="1"/>
    <col min="8963" max="8963" width="18.85546875" style="6" customWidth="1"/>
    <col min="8964" max="8964" width="6.85546875" style="6" customWidth="1"/>
    <col min="8965" max="8965" width="8.140625" style="6" customWidth="1"/>
    <col min="8966" max="8969" width="4.5703125" style="6" customWidth="1"/>
    <col min="8970" max="8970" width="7.5703125" style="6" customWidth="1"/>
    <col min="8971" max="8972" width="8.5703125" style="6" customWidth="1"/>
    <col min="8973" max="8973" width="8.140625" style="6" customWidth="1"/>
    <col min="8974" max="8975" width="4.5703125" style="6" customWidth="1"/>
    <col min="8976" max="8976" width="7.140625" style="6" customWidth="1"/>
    <col min="8977" max="8977" width="7.85546875" style="6" customWidth="1"/>
    <col min="8978" max="8978" width="4.5703125" style="6" customWidth="1"/>
    <col min="8979" max="8979" width="8.140625" style="6" customWidth="1"/>
    <col min="8980" max="8980" width="9.42578125" style="6" customWidth="1"/>
    <col min="8981" max="8981" width="7.140625" style="6" customWidth="1"/>
    <col min="8982" max="8983" width="8.5703125" style="6" customWidth="1"/>
    <col min="8984" max="8984" width="4.5703125" style="6" customWidth="1"/>
    <col min="8985" max="8985" width="7.42578125" style="6" customWidth="1"/>
    <col min="8986" max="8987" width="4.5703125" style="6" customWidth="1"/>
    <col min="8988" max="8988" width="7" style="6" customWidth="1"/>
    <col min="8989" max="8989" width="8.140625" style="6" customWidth="1"/>
    <col min="8990" max="8990" width="8" style="6" customWidth="1"/>
    <col min="8991" max="8991" width="7.140625" style="6" customWidth="1"/>
    <col min="8992" max="8992" width="6.5703125" style="6" customWidth="1"/>
    <col min="8993" max="8993" width="4.5703125" style="6" customWidth="1"/>
    <col min="8994" max="8994" width="7.85546875" style="6" customWidth="1"/>
    <col min="8995" max="8995" width="8.140625" style="6" customWidth="1"/>
    <col min="8996" max="8999" width="4.5703125" style="6" customWidth="1"/>
    <col min="9000" max="9000" width="11.5703125" style="6"/>
    <col min="9001" max="9001" width="8.42578125" style="6" customWidth="1"/>
    <col min="9002" max="9002" width="5.42578125" style="6" customWidth="1"/>
    <col min="9003" max="9004" width="5.140625" style="6" customWidth="1"/>
    <col min="9005" max="9005" width="6.42578125" style="6" customWidth="1"/>
    <col min="9006" max="9006" width="11.5703125" style="6"/>
    <col min="9007" max="9007" width="8.42578125" style="6" customWidth="1"/>
    <col min="9008" max="9008" width="3.140625" style="6" customWidth="1"/>
    <col min="9009" max="9009" width="5.140625" style="6" customWidth="1"/>
    <col min="9010" max="9010" width="7.42578125" style="6" customWidth="1"/>
    <col min="9011" max="9011" width="4.5703125" style="6" customWidth="1"/>
    <col min="9012" max="9216" width="11.5703125" style="6"/>
    <col min="9217" max="9217" width="1.85546875" style="6" customWidth="1"/>
    <col min="9218" max="9218" width="4.5703125" style="6" customWidth="1"/>
    <col min="9219" max="9219" width="18.85546875" style="6" customWidth="1"/>
    <col min="9220" max="9220" width="6.85546875" style="6" customWidth="1"/>
    <col min="9221" max="9221" width="8.140625" style="6" customWidth="1"/>
    <col min="9222" max="9225" width="4.5703125" style="6" customWidth="1"/>
    <col min="9226" max="9226" width="7.5703125" style="6" customWidth="1"/>
    <col min="9227" max="9228" width="8.5703125" style="6" customWidth="1"/>
    <col min="9229" max="9229" width="8.140625" style="6" customWidth="1"/>
    <col min="9230" max="9231" width="4.5703125" style="6" customWidth="1"/>
    <col min="9232" max="9232" width="7.140625" style="6" customWidth="1"/>
    <col min="9233" max="9233" width="7.85546875" style="6" customWidth="1"/>
    <col min="9234" max="9234" width="4.5703125" style="6" customWidth="1"/>
    <col min="9235" max="9235" width="8.140625" style="6" customWidth="1"/>
    <col min="9236" max="9236" width="9.42578125" style="6" customWidth="1"/>
    <col min="9237" max="9237" width="7.140625" style="6" customWidth="1"/>
    <col min="9238" max="9239" width="8.5703125" style="6" customWidth="1"/>
    <col min="9240" max="9240" width="4.5703125" style="6" customWidth="1"/>
    <col min="9241" max="9241" width="7.42578125" style="6" customWidth="1"/>
    <col min="9242" max="9243" width="4.5703125" style="6" customWidth="1"/>
    <col min="9244" max="9244" width="7" style="6" customWidth="1"/>
    <col min="9245" max="9245" width="8.140625" style="6" customWidth="1"/>
    <col min="9246" max="9246" width="8" style="6" customWidth="1"/>
    <col min="9247" max="9247" width="7.140625" style="6" customWidth="1"/>
    <col min="9248" max="9248" width="6.5703125" style="6" customWidth="1"/>
    <col min="9249" max="9249" width="4.5703125" style="6" customWidth="1"/>
    <col min="9250" max="9250" width="7.85546875" style="6" customWidth="1"/>
    <col min="9251" max="9251" width="8.140625" style="6" customWidth="1"/>
    <col min="9252" max="9255" width="4.5703125" style="6" customWidth="1"/>
    <col min="9256" max="9256" width="11.5703125" style="6"/>
    <col min="9257" max="9257" width="8.42578125" style="6" customWidth="1"/>
    <col min="9258" max="9258" width="5.42578125" style="6" customWidth="1"/>
    <col min="9259" max="9260" width="5.140625" style="6" customWidth="1"/>
    <col min="9261" max="9261" width="6.42578125" style="6" customWidth="1"/>
    <col min="9262" max="9262" width="11.5703125" style="6"/>
    <col min="9263" max="9263" width="8.42578125" style="6" customWidth="1"/>
    <col min="9264" max="9264" width="3.140625" style="6" customWidth="1"/>
    <col min="9265" max="9265" width="5.140625" style="6" customWidth="1"/>
    <col min="9266" max="9266" width="7.42578125" style="6" customWidth="1"/>
    <col min="9267" max="9267" width="4.5703125" style="6" customWidth="1"/>
    <col min="9268" max="9472" width="11.5703125" style="6"/>
    <col min="9473" max="9473" width="1.85546875" style="6" customWidth="1"/>
    <col min="9474" max="9474" width="4.5703125" style="6" customWidth="1"/>
    <col min="9475" max="9475" width="18.85546875" style="6" customWidth="1"/>
    <col min="9476" max="9476" width="6.85546875" style="6" customWidth="1"/>
    <col min="9477" max="9477" width="8.140625" style="6" customWidth="1"/>
    <col min="9478" max="9481" width="4.5703125" style="6" customWidth="1"/>
    <col min="9482" max="9482" width="7.5703125" style="6" customWidth="1"/>
    <col min="9483" max="9484" width="8.5703125" style="6" customWidth="1"/>
    <col min="9485" max="9485" width="8.140625" style="6" customWidth="1"/>
    <col min="9486" max="9487" width="4.5703125" style="6" customWidth="1"/>
    <col min="9488" max="9488" width="7.140625" style="6" customWidth="1"/>
    <col min="9489" max="9489" width="7.85546875" style="6" customWidth="1"/>
    <col min="9490" max="9490" width="4.5703125" style="6" customWidth="1"/>
    <col min="9491" max="9491" width="8.140625" style="6" customWidth="1"/>
    <col min="9492" max="9492" width="9.42578125" style="6" customWidth="1"/>
    <col min="9493" max="9493" width="7.140625" style="6" customWidth="1"/>
    <col min="9494" max="9495" width="8.5703125" style="6" customWidth="1"/>
    <col min="9496" max="9496" width="4.5703125" style="6" customWidth="1"/>
    <col min="9497" max="9497" width="7.42578125" style="6" customWidth="1"/>
    <col min="9498" max="9499" width="4.5703125" style="6" customWidth="1"/>
    <col min="9500" max="9500" width="7" style="6" customWidth="1"/>
    <col min="9501" max="9501" width="8.140625" style="6" customWidth="1"/>
    <col min="9502" max="9502" width="8" style="6" customWidth="1"/>
    <col min="9503" max="9503" width="7.140625" style="6" customWidth="1"/>
    <col min="9504" max="9504" width="6.5703125" style="6" customWidth="1"/>
    <col min="9505" max="9505" width="4.5703125" style="6" customWidth="1"/>
    <col min="9506" max="9506" width="7.85546875" style="6" customWidth="1"/>
    <col min="9507" max="9507" width="8.140625" style="6" customWidth="1"/>
    <col min="9508" max="9511" width="4.5703125" style="6" customWidth="1"/>
    <col min="9512" max="9512" width="11.5703125" style="6"/>
    <col min="9513" max="9513" width="8.42578125" style="6" customWidth="1"/>
    <col min="9514" max="9514" width="5.42578125" style="6" customWidth="1"/>
    <col min="9515" max="9516" width="5.140625" style="6" customWidth="1"/>
    <col min="9517" max="9517" width="6.42578125" style="6" customWidth="1"/>
    <col min="9518" max="9518" width="11.5703125" style="6"/>
    <col min="9519" max="9519" width="8.42578125" style="6" customWidth="1"/>
    <col min="9520" max="9520" width="3.140625" style="6" customWidth="1"/>
    <col min="9521" max="9521" width="5.140625" style="6" customWidth="1"/>
    <col min="9522" max="9522" width="7.42578125" style="6" customWidth="1"/>
    <col min="9523" max="9523" width="4.5703125" style="6" customWidth="1"/>
    <col min="9524" max="9728" width="11.5703125" style="6"/>
    <col min="9729" max="9729" width="1.85546875" style="6" customWidth="1"/>
    <col min="9730" max="9730" width="4.5703125" style="6" customWidth="1"/>
    <col min="9731" max="9731" width="18.85546875" style="6" customWidth="1"/>
    <col min="9732" max="9732" width="6.85546875" style="6" customWidth="1"/>
    <col min="9733" max="9733" width="8.140625" style="6" customWidth="1"/>
    <col min="9734" max="9737" width="4.5703125" style="6" customWidth="1"/>
    <col min="9738" max="9738" width="7.5703125" style="6" customWidth="1"/>
    <col min="9739" max="9740" width="8.5703125" style="6" customWidth="1"/>
    <col min="9741" max="9741" width="8.140625" style="6" customWidth="1"/>
    <col min="9742" max="9743" width="4.5703125" style="6" customWidth="1"/>
    <col min="9744" max="9744" width="7.140625" style="6" customWidth="1"/>
    <col min="9745" max="9745" width="7.85546875" style="6" customWidth="1"/>
    <col min="9746" max="9746" width="4.5703125" style="6" customWidth="1"/>
    <col min="9747" max="9747" width="8.140625" style="6" customWidth="1"/>
    <col min="9748" max="9748" width="9.42578125" style="6" customWidth="1"/>
    <col min="9749" max="9749" width="7.140625" style="6" customWidth="1"/>
    <col min="9750" max="9751" width="8.5703125" style="6" customWidth="1"/>
    <col min="9752" max="9752" width="4.5703125" style="6" customWidth="1"/>
    <col min="9753" max="9753" width="7.42578125" style="6" customWidth="1"/>
    <col min="9754" max="9755" width="4.5703125" style="6" customWidth="1"/>
    <col min="9756" max="9756" width="7" style="6" customWidth="1"/>
    <col min="9757" max="9757" width="8.140625" style="6" customWidth="1"/>
    <col min="9758" max="9758" width="8" style="6" customWidth="1"/>
    <col min="9759" max="9759" width="7.140625" style="6" customWidth="1"/>
    <col min="9760" max="9760" width="6.5703125" style="6" customWidth="1"/>
    <col min="9761" max="9761" width="4.5703125" style="6" customWidth="1"/>
    <col min="9762" max="9762" width="7.85546875" style="6" customWidth="1"/>
    <col min="9763" max="9763" width="8.140625" style="6" customWidth="1"/>
    <col min="9764" max="9767" width="4.5703125" style="6" customWidth="1"/>
    <col min="9768" max="9768" width="11.5703125" style="6"/>
    <col min="9769" max="9769" width="8.42578125" style="6" customWidth="1"/>
    <col min="9770" max="9770" width="5.42578125" style="6" customWidth="1"/>
    <col min="9771" max="9772" width="5.140625" style="6" customWidth="1"/>
    <col min="9773" max="9773" width="6.42578125" style="6" customWidth="1"/>
    <col min="9774" max="9774" width="11.5703125" style="6"/>
    <col min="9775" max="9775" width="8.42578125" style="6" customWidth="1"/>
    <col min="9776" max="9776" width="3.140625" style="6" customWidth="1"/>
    <col min="9777" max="9777" width="5.140625" style="6" customWidth="1"/>
    <col min="9778" max="9778" width="7.42578125" style="6" customWidth="1"/>
    <col min="9779" max="9779" width="4.5703125" style="6" customWidth="1"/>
    <col min="9780" max="9984" width="11.5703125" style="6"/>
    <col min="9985" max="9985" width="1.85546875" style="6" customWidth="1"/>
    <col min="9986" max="9986" width="4.5703125" style="6" customWidth="1"/>
    <col min="9987" max="9987" width="18.85546875" style="6" customWidth="1"/>
    <col min="9988" max="9988" width="6.85546875" style="6" customWidth="1"/>
    <col min="9989" max="9989" width="8.140625" style="6" customWidth="1"/>
    <col min="9990" max="9993" width="4.5703125" style="6" customWidth="1"/>
    <col min="9994" max="9994" width="7.5703125" style="6" customWidth="1"/>
    <col min="9995" max="9996" width="8.5703125" style="6" customWidth="1"/>
    <col min="9997" max="9997" width="8.140625" style="6" customWidth="1"/>
    <col min="9998" max="9999" width="4.5703125" style="6" customWidth="1"/>
    <col min="10000" max="10000" width="7.140625" style="6" customWidth="1"/>
    <col min="10001" max="10001" width="7.85546875" style="6" customWidth="1"/>
    <col min="10002" max="10002" width="4.5703125" style="6" customWidth="1"/>
    <col min="10003" max="10003" width="8.140625" style="6" customWidth="1"/>
    <col min="10004" max="10004" width="9.42578125" style="6" customWidth="1"/>
    <col min="10005" max="10005" width="7.140625" style="6" customWidth="1"/>
    <col min="10006" max="10007" width="8.5703125" style="6" customWidth="1"/>
    <col min="10008" max="10008" width="4.5703125" style="6" customWidth="1"/>
    <col min="10009" max="10009" width="7.42578125" style="6" customWidth="1"/>
    <col min="10010" max="10011" width="4.5703125" style="6" customWidth="1"/>
    <col min="10012" max="10012" width="7" style="6" customWidth="1"/>
    <col min="10013" max="10013" width="8.140625" style="6" customWidth="1"/>
    <col min="10014" max="10014" width="8" style="6" customWidth="1"/>
    <col min="10015" max="10015" width="7.140625" style="6" customWidth="1"/>
    <col min="10016" max="10016" width="6.5703125" style="6" customWidth="1"/>
    <col min="10017" max="10017" width="4.5703125" style="6" customWidth="1"/>
    <col min="10018" max="10018" width="7.85546875" style="6" customWidth="1"/>
    <col min="10019" max="10019" width="8.140625" style="6" customWidth="1"/>
    <col min="10020" max="10023" width="4.5703125" style="6" customWidth="1"/>
    <col min="10024" max="10024" width="11.5703125" style="6"/>
    <col min="10025" max="10025" width="8.42578125" style="6" customWidth="1"/>
    <col min="10026" max="10026" width="5.42578125" style="6" customWidth="1"/>
    <col min="10027" max="10028" width="5.140625" style="6" customWidth="1"/>
    <col min="10029" max="10029" width="6.42578125" style="6" customWidth="1"/>
    <col min="10030" max="10030" width="11.5703125" style="6"/>
    <col min="10031" max="10031" width="8.42578125" style="6" customWidth="1"/>
    <col min="10032" max="10032" width="3.140625" style="6" customWidth="1"/>
    <col min="10033" max="10033" width="5.140625" style="6" customWidth="1"/>
    <col min="10034" max="10034" width="7.42578125" style="6" customWidth="1"/>
    <col min="10035" max="10035" width="4.5703125" style="6" customWidth="1"/>
    <col min="10036" max="10240" width="11.5703125" style="6"/>
    <col min="10241" max="10241" width="1.85546875" style="6" customWidth="1"/>
    <col min="10242" max="10242" width="4.5703125" style="6" customWidth="1"/>
    <col min="10243" max="10243" width="18.85546875" style="6" customWidth="1"/>
    <col min="10244" max="10244" width="6.85546875" style="6" customWidth="1"/>
    <col min="10245" max="10245" width="8.140625" style="6" customWidth="1"/>
    <col min="10246" max="10249" width="4.5703125" style="6" customWidth="1"/>
    <col min="10250" max="10250" width="7.5703125" style="6" customWidth="1"/>
    <col min="10251" max="10252" width="8.5703125" style="6" customWidth="1"/>
    <col min="10253" max="10253" width="8.140625" style="6" customWidth="1"/>
    <col min="10254" max="10255" width="4.5703125" style="6" customWidth="1"/>
    <col min="10256" max="10256" width="7.140625" style="6" customWidth="1"/>
    <col min="10257" max="10257" width="7.85546875" style="6" customWidth="1"/>
    <col min="10258" max="10258" width="4.5703125" style="6" customWidth="1"/>
    <col min="10259" max="10259" width="8.140625" style="6" customWidth="1"/>
    <col min="10260" max="10260" width="9.42578125" style="6" customWidth="1"/>
    <col min="10261" max="10261" width="7.140625" style="6" customWidth="1"/>
    <col min="10262" max="10263" width="8.5703125" style="6" customWidth="1"/>
    <col min="10264" max="10264" width="4.5703125" style="6" customWidth="1"/>
    <col min="10265" max="10265" width="7.42578125" style="6" customWidth="1"/>
    <col min="10266" max="10267" width="4.5703125" style="6" customWidth="1"/>
    <col min="10268" max="10268" width="7" style="6" customWidth="1"/>
    <col min="10269" max="10269" width="8.140625" style="6" customWidth="1"/>
    <col min="10270" max="10270" width="8" style="6" customWidth="1"/>
    <col min="10271" max="10271" width="7.140625" style="6" customWidth="1"/>
    <col min="10272" max="10272" width="6.5703125" style="6" customWidth="1"/>
    <col min="10273" max="10273" width="4.5703125" style="6" customWidth="1"/>
    <col min="10274" max="10274" width="7.85546875" style="6" customWidth="1"/>
    <col min="10275" max="10275" width="8.140625" style="6" customWidth="1"/>
    <col min="10276" max="10279" width="4.5703125" style="6" customWidth="1"/>
    <col min="10280" max="10280" width="11.5703125" style="6"/>
    <col min="10281" max="10281" width="8.42578125" style="6" customWidth="1"/>
    <col min="10282" max="10282" width="5.42578125" style="6" customWidth="1"/>
    <col min="10283" max="10284" width="5.140625" style="6" customWidth="1"/>
    <col min="10285" max="10285" width="6.42578125" style="6" customWidth="1"/>
    <col min="10286" max="10286" width="11.5703125" style="6"/>
    <col min="10287" max="10287" width="8.42578125" style="6" customWidth="1"/>
    <col min="10288" max="10288" width="3.140625" style="6" customWidth="1"/>
    <col min="10289" max="10289" width="5.140625" style="6" customWidth="1"/>
    <col min="10290" max="10290" width="7.42578125" style="6" customWidth="1"/>
    <col min="10291" max="10291" width="4.5703125" style="6" customWidth="1"/>
    <col min="10292" max="10496" width="11.5703125" style="6"/>
    <col min="10497" max="10497" width="1.85546875" style="6" customWidth="1"/>
    <col min="10498" max="10498" width="4.5703125" style="6" customWidth="1"/>
    <col min="10499" max="10499" width="18.85546875" style="6" customWidth="1"/>
    <col min="10500" max="10500" width="6.85546875" style="6" customWidth="1"/>
    <col min="10501" max="10501" width="8.140625" style="6" customWidth="1"/>
    <col min="10502" max="10505" width="4.5703125" style="6" customWidth="1"/>
    <col min="10506" max="10506" width="7.5703125" style="6" customWidth="1"/>
    <col min="10507" max="10508" width="8.5703125" style="6" customWidth="1"/>
    <col min="10509" max="10509" width="8.140625" style="6" customWidth="1"/>
    <col min="10510" max="10511" width="4.5703125" style="6" customWidth="1"/>
    <col min="10512" max="10512" width="7.140625" style="6" customWidth="1"/>
    <col min="10513" max="10513" width="7.85546875" style="6" customWidth="1"/>
    <col min="10514" max="10514" width="4.5703125" style="6" customWidth="1"/>
    <col min="10515" max="10515" width="8.140625" style="6" customWidth="1"/>
    <col min="10516" max="10516" width="9.42578125" style="6" customWidth="1"/>
    <col min="10517" max="10517" width="7.140625" style="6" customWidth="1"/>
    <col min="10518" max="10519" width="8.5703125" style="6" customWidth="1"/>
    <col min="10520" max="10520" width="4.5703125" style="6" customWidth="1"/>
    <col min="10521" max="10521" width="7.42578125" style="6" customWidth="1"/>
    <col min="10522" max="10523" width="4.5703125" style="6" customWidth="1"/>
    <col min="10524" max="10524" width="7" style="6" customWidth="1"/>
    <col min="10525" max="10525" width="8.140625" style="6" customWidth="1"/>
    <col min="10526" max="10526" width="8" style="6" customWidth="1"/>
    <col min="10527" max="10527" width="7.140625" style="6" customWidth="1"/>
    <col min="10528" max="10528" width="6.5703125" style="6" customWidth="1"/>
    <col min="10529" max="10529" width="4.5703125" style="6" customWidth="1"/>
    <col min="10530" max="10530" width="7.85546875" style="6" customWidth="1"/>
    <col min="10531" max="10531" width="8.140625" style="6" customWidth="1"/>
    <col min="10532" max="10535" width="4.5703125" style="6" customWidth="1"/>
    <col min="10536" max="10536" width="11.5703125" style="6"/>
    <col min="10537" max="10537" width="8.42578125" style="6" customWidth="1"/>
    <col min="10538" max="10538" width="5.42578125" style="6" customWidth="1"/>
    <col min="10539" max="10540" width="5.140625" style="6" customWidth="1"/>
    <col min="10541" max="10541" width="6.42578125" style="6" customWidth="1"/>
    <col min="10542" max="10542" width="11.5703125" style="6"/>
    <col min="10543" max="10543" width="8.42578125" style="6" customWidth="1"/>
    <col min="10544" max="10544" width="3.140625" style="6" customWidth="1"/>
    <col min="10545" max="10545" width="5.140625" style="6" customWidth="1"/>
    <col min="10546" max="10546" width="7.42578125" style="6" customWidth="1"/>
    <col min="10547" max="10547" width="4.5703125" style="6" customWidth="1"/>
    <col min="10548" max="10752" width="11.5703125" style="6"/>
    <col min="10753" max="10753" width="1.85546875" style="6" customWidth="1"/>
    <col min="10754" max="10754" width="4.5703125" style="6" customWidth="1"/>
    <col min="10755" max="10755" width="18.85546875" style="6" customWidth="1"/>
    <col min="10756" max="10756" width="6.85546875" style="6" customWidth="1"/>
    <col min="10757" max="10757" width="8.140625" style="6" customWidth="1"/>
    <col min="10758" max="10761" width="4.5703125" style="6" customWidth="1"/>
    <col min="10762" max="10762" width="7.5703125" style="6" customWidth="1"/>
    <col min="10763" max="10764" width="8.5703125" style="6" customWidth="1"/>
    <col min="10765" max="10765" width="8.140625" style="6" customWidth="1"/>
    <col min="10766" max="10767" width="4.5703125" style="6" customWidth="1"/>
    <col min="10768" max="10768" width="7.140625" style="6" customWidth="1"/>
    <col min="10769" max="10769" width="7.85546875" style="6" customWidth="1"/>
    <col min="10770" max="10770" width="4.5703125" style="6" customWidth="1"/>
    <col min="10771" max="10771" width="8.140625" style="6" customWidth="1"/>
    <col min="10772" max="10772" width="9.42578125" style="6" customWidth="1"/>
    <col min="10773" max="10773" width="7.140625" style="6" customWidth="1"/>
    <col min="10774" max="10775" width="8.5703125" style="6" customWidth="1"/>
    <col min="10776" max="10776" width="4.5703125" style="6" customWidth="1"/>
    <col min="10777" max="10777" width="7.42578125" style="6" customWidth="1"/>
    <col min="10778" max="10779" width="4.5703125" style="6" customWidth="1"/>
    <col min="10780" max="10780" width="7" style="6" customWidth="1"/>
    <col min="10781" max="10781" width="8.140625" style="6" customWidth="1"/>
    <col min="10782" max="10782" width="8" style="6" customWidth="1"/>
    <col min="10783" max="10783" width="7.140625" style="6" customWidth="1"/>
    <col min="10784" max="10784" width="6.5703125" style="6" customWidth="1"/>
    <col min="10785" max="10785" width="4.5703125" style="6" customWidth="1"/>
    <col min="10786" max="10786" width="7.85546875" style="6" customWidth="1"/>
    <col min="10787" max="10787" width="8.140625" style="6" customWidth="1"/>
    <col min="10788" max="10791" width="4.5703125" style="6" customWidth="1"/>
    <col min="10792" max="10792" width="11.5703125" style="6"/>
    <col min="10793" max="10793" width="8.42578125" style="6" customWidth="1"/>
    <col min="10794" max="10794" width="5.42578125" style="6" customWidth="1"/>
    <col min="10795" max="10796" width="5.140625" style="6" customWidth="1"/>
    <col min="10797" max="10797" width="6.42578125" style="6" customWidth="1"/>
    <col min="10798" max="10798" width="11.5703125" style="6"/>
    <col min="10799" max="10799" width="8.42578125" style="6" customWidth="1"/>
    <col min="10800" max="10800" width="3.140625" style="6" customWidth="1"/>
    <col min="10801" max="10801" width="5.140625" style="6" customWidth="1"/>
    <col min="10802" max="10802" width="7.42578125" style="6" customWidth="1"/>
    <col min="10803" max="10803" width="4.5703125" style="6" customWidth="1"/>
    <col min="10804" max="11008" width="11.5703125" style="6"/>
    <col min="11009" max="11009" width="1.85546875" style="6" customWidth="1"/>
    <col min="11010" max="11010" width="4.5703125" style="6" customWidth="1"/>
    <col min="11011" max="11011" width="18.85546875" style="6" customWidth="1"/>
    <col min="11012" max="11012" width="6.85546875" style="6" customWidth="1"/>
    <col min="11013" max="11013" width="8.140625" style="6" customWidth="1"/>
    <col min="11014" max="11017" width="4.5703125" style="6" customWidth="1"/>
    <col min="11018" max="11018" width="7.5703125" style="6" customWidth="1"/>
    <col min="11019" max="11020" width="8.5703125" style="6" customWidth="1"/>
    <col min="11021" max="11021" width="8.140625" style="6" customWidth="1"/>
    <col min="11022" max="11023" width="4.5703125" style="6" customWidth="1"/>
    <col min="11024" max="11024" width="7.140625" style="6" customWidth="1"/>
    <col min="11025" max="11025" width="7.85546875" style="6" customWidth="1"/>
    <col min="11026" max="11026" width="4.5703125" style="6" customWidth="1"/>
    <col min="11027" max="11027" width="8.140625" style="6" customWidth="1"/>
    <col min="11028" max="11028" width="9.42578125" style="6" customWidth="1"/>
    <col min="11029" max="11029" width="7.140625" style="6" customWidth="1"/>
    <col min="11030" max="11031" width="8.5703125" style="6" customWidth="1"/>
    <col min="11032" max="11032" width="4.5703125" style="6" customWidth="1"/>
    <col min="11033" max="11033" width="7.42578125" style="6" customWidth="1"/>
    <col min="11034" max="11035" width="4.5703125" style="6" customWidth="1"/>
    <col min="11036" max="11036" width="7" style="6" customWidth="1"/>
    <col min="11037" max="11037" width="8.140625" style="6" customWidth="1"/>
    <col min="11038" max="11038" width="8" style="6" customWidth="1"/>
    <col min="11039" max="11039" width="7.140625" style="6" customWidth="1"/>
    <col min="11040" max="11040" width="6.5703125" style="6" customWidth="1"/>
    <col min="11041" max="11041" width="4.5703125" style="6" customWidth="1"/>
    <col min="11042" max="11042" width="7.85546875" style="6" customWidth="1"/>
    <col min="11043" max="11043" width="8.140625" style="6" customWidth="1"/>
    <col min="11044" max="11047" width="4.5703125" style="6" customWidth="1"/>
    <col min="11048" max="11048" width="11.5703125" style="6"/>
    <col min="11049" max="11049" width="8.42578125" style="6" customWidth="1"/>
    <col min="11050" max="11050" width="5.42578125" style="6" customWidth="1"/>
    <col min="11051" max="11052" width="5.140625" style="6" customWidth="1"/>
    <col min="11053" max="11053" width="6.42578125" style="6" customWidth="1"/>
    <col min="11054" max="11054" width="11.5703125" style="6"/>
    <col min="11055" max="11055" width="8.42578125" style="6" customWidth="1"/>
    <col min="11056" max="11056" width="3.140625" style="6" customWidth="1"/>
    <col min="11057" max="11057" width="5.140625" style="6" customWidth="1"/>
    <col min="11058" max="11058" width="7.42578125" style="6" customWidth="1"/>
    <col min="11059" max="11059" width="4.5703125" style="6" customWidth="1"/>
    <col min="11060" max="11264" width="11.5703125" style="6"/>
    <col min="11265" max="11265" width="1.85546875" style="6" customWidth="1"/>
    <col min="11266" max="11266" width="4.5703125" style="6" customWidth="1"/>
    <col min="11267" max="11267" width="18.85546875" style="6" customWidth="1"/>
    <col min="11268" max="11268" width="6.85546875" style="6" customWidth="1"/>
    <col min="11269" max="11269" width="8.140625" style="6" customWidth="1"/>
    <col min="11270" max="11273" width="4.5703125" style="6" customWidth="1"/>
    <col min="11274" max="11274" width="7.5703125" style="6" customWidth="1"/>
    <col min="11275" max="11276" width="8.5703125" style="6" customWidth="1"/>
    <col min="11277" max="11277" width="8.140625" style="6" customWidth="1"/>
    <col min="11278" max="11279" width="4.5703125" style="6" customWidth="1"/>
    <col min="11280" max="11280" width="7.140625" style="6" customWidth="1"/>
    <col min="11281" max="11281" width="7.85546875" style="6" customWidth="1"/>
    <col min="11282" max="11282" width="4.5703125" style="6" customWidth="1"/>
    <col min="11283" max="11283" width="8.140625" style="6" customWidth="1"/>
    <col min="11284" max="11284" width="9.42578125" style="6" customWidth="1"/>
    <col min="11285" max="11285" width="7.140625" style="6" customWidth="1"/>
    <col min="11286" max="11287" width="8.5703125" style="6" customWidth="1"/>
    <col min="11288" max="11288" width="4.5703125" style="6" customWidth="1"/>
    <col min="11289" max="11289" width="7.42578125" style="6" customWidth="1"/>
    <col min="11290" max="11291" width="4.5703125" style="6" customWidth="1"/>
    <col min="11292" max="11292" width="7" style="6" customWidth="1"/>
    <col min="11293" max="11293" width="8.140625" style="6" customWidth="1"/>
    <col min="11294" max="11294" width="8" style="6" customWidth="1"/>
    <col min="11295" max="11295" width="7.140625" style="6" customWidth="1"/>
    <col min="11296" max="11296" width="6.5703125" style="6" customWidth="1"/>
    <col min="11297" max="11297" width="4.5703125" style="6" customWidth="1"/>
    <col min="11298" max="11298" width="7.85546875" style="6" customWidth="1"/>
    <col min="11299" max="11299" width="8.140625" style="6" customWidth="1"/>
    <col min="11300" max="11303" width="4.5703125" style="6" customWidth="1"/>
    <col min="11304" max="11304" width="11.5703125" style="6"/>
    <col min="11305" max="11305" width="8.42578125" style="6" customWidth="1"/>
    <col min="11306" max="11306" width="5.42578125" style="6" customWidth="1"/>
    <col min="11307" max="11308" width="5.140625" style="6" customWidth="1"/>
    <col min="11309" max="11309" width="6.42578125" style="6" customWidth="1"/>
    <col min="11310" max="11310" width="11.5703125" style="6"/>
    <col min="11311" max="11311" width="8.42578125" style="6" customWidth="1"/>
    <col min="11312" max="11312" width="3.140625" style="6" customWidth="1"/>
    <col min="11313" max="11313" width="5.140625" style="6" customWidth="1"/>
    <col min="11314" max="11314" width="7.42578125" style="6" customWidth="1"/>
    <col min="11315" max="11315" width="4.5703125" style="6" customWidth="1"/>
    <col min="11316" max="11520" width="11.5703125" style="6"/>
    <col min="11521" max="11521" width="1.85546875" style="6" customWidth="1"/>
    <col min="11522" max="11522" width="4.5703125" style="6" customWidth="1"/>
    <col min="11523" max="11523" width="18.85546875" style="6" customWidth="1"/>
    <col min="11524" max="11524" width="6.85546875" style="6" customWidth="1"/>
    <col min="11525" max="11525" width="8.140625" style="6" customWidth="1"/>
    <col min="11526" max="11529" width="4.5703125" style="6" customWidth="1"/>
    <col min="11530" max="11530" width="7.5703125" style="6" customWidth="1"/>
    <col min="11531" max="11532" width="8.5703125" style="6" customWidth="1"/>
    <col min="11533" max="11533" width="8.140625" style="6" customWidth="1"/>
    <col min="11534" max="11535" width="4.5703125" style="6" customWidth="1"/>
    <col min="11536" max="11536" width="7.140625" style="6" customWidth="1"/>
    <col min="11537" max="11537" width="7.85546875" style="6" customWidth="1"/>
    <col min="11538" max="11538" width="4.5703125" style="6" customWidth="1"/>
    <col min="11539" max="11539" width="8.140625" style="6" customWidth="1"/>
    <col min="11540" max="11540" width="9.42578125" style="6" customWidth="1"/>
    <col min="11541" max="11541" width="7.140625" style="6" customWidth="1"/>
    <col min="11542" max="11543" width="8.5703125" style="6" customWidth="1"/>
    <col min="11544" max="11544" width="4.5703125" style="6" customWidth="1"/>
    <col min="11545" max="11545" width="7.42578125" style="6" customWidth="1"/>
    <col min="11546" max="11547" width="4.5703125" style="6" customWidth="1"/>
    <col min="11548" max="11548" width="7" style="6" customWidth="1"/>
    <col min="11549" max="11549" width="8.140625" style="6" customWidth="1"/>
    <col min="11550" max="11550" width="8" style="6" customWidth="1"/>
    <col min="11551" max="11551" width="7.140625" style="6" customWidth="1"/>
    <col min="11552" max="11552" width="6.5703125" style="6" customWidth="1"/>
    <col min="11553" max="11553" width="4.5703125" style="6" customWidth="1"/>
    <col min="11554" max="11554" width="7.85546875" style="6" customWidth="1"/>
    <col min="11555" max="11555" width="8.140625" style="6" customWidth="1"/>
    <col min="11556" max="11559" width="4.5703125" style="6" customWidth="1"/>
    <col min="11560" max="11560" width="11.5703125" style="6"/>
    <col min="11561" max="11561" width="8.42578125" style="6" customWidth="1"/>
    <col min="11562" max="11562" width="5.42578125" style="6" customWidth="1"/>
    <col min="11563" max="11564" width="5.140625" style="6" customWidth="1"/>
    <col min="11565" max="11565" width="6.42578125" style="6" customWidth="1"/>
    <col min="11566" max="11566" width="11.5703125" style="6"/>
    <col min="11567" max="11567" width="8.42578125" style="6" customWidth="1"/>
    <col min="11568" max="11568" width="3.140625" style="6" customWidth="1"/>
    <col min="11569" max="11569" width="5.140625" style="6" customWidth="1"/>
    <col min="11570" max="11570" width="7.42578125" style="6" customWidth="1"/>
    <col min="11571" max="11571" width="4.5703125" style="6" customWidth="1"/>
    <col min="11572" max="11776" width="11.5703125" style="6"/>
    <col min="11777" max="11777" width="1.85546875" style="6" customWidth="1"/>
    <col min="11778" max="11778" width="4.5703125" style="6" customWidth="1"/>
    <col min="11779" max="11779" width="18.85546875" style="6" customWidth="1"/>
    <col min="11780" max="11780" width="6.85546875" style="6" customWidth="1"/>
    <col min="11781" max="11781" width="8.140625" style="6" customWidth="1"/>
    <col min="11782" max="11785" width="4.5703125" style="6" customWidth="1"/>
    <col min="11786" max="11786" width="7.5703125" style="6" customWidth="1"/>
    <col min="11787" max="11788" width="8.5703125" style="6" customWidth="1"/>
    <col min="11789" max="11789" width="8.140625" style="6" customWidth="1"/>
    <col min="11790" max="11791" width="4.5703125" style="6" customWidth="1"/>
    <col min="11792" max="11792" width="7.140625" style="6" customWidth="1"/>
    <col min="11793" max="11793" width="7.85546875" style="6" customWidth="1"/>
    <col min="11794" max="11794" width="4.5703125" style="6" customWidth="1"/>
    <col min="11795" max="11795" width="8.140625" style="6" customWidth="1"/>
    <col min="11796" max="11796" width="9.42578125" style="6" customWidth="1"/>
    <col min="11797" max="11797" width="7.140625" style="6" customWidth="1"/>
    <col min="11798" max="11799" width="8.5703125" style="6" customWidth="1"/>
    <col min="11800" max="11800" width="4.5703125" style="6" customWidth="1"/>
    <col min="11801" max="11801" width="7.42578125" style="6" customWidth="1"/>
    <col min="11802" max="11803" width="4.5703125" style="6" customWidth="1"/>
    <col min="11804" max="11804" width="7" style="6" customWidth="1"/>
    <col min="11805" max="11805" width="8.140625" style="6" customWidth="1"/>
    <col min="11806" max="11806" width="8" style="6" customWidth="1"/>
    <col min="11807" max="11807" width="7.140625" style="6" customWidth="1"/>
    <col min="11808" max="11808" width="6.5703125" style="6" customWidth="1"/>
    <col min="11809" max="11809" width="4.5703125" style="6" customWidth="1"/>
    <col min="11810" max="11810" width="7.85546875" style="6" customWidth="1"/>
    <col min="11811" max="11811" width="8.140625" style="6" customWidth="1"/>
    <col min="11812" max="11815" width="4.5703125" style="6" customWidth="1"/>
    <col min="11816" max="11816" width="11.5703125" style="6"/>
    <col min="11817" max="11817" width="8.42578125" style="6" customWidth="1"/>
    <col min="11818" max="11818" width="5.42578125" style="6" customWidth="1"/>
    <col min="11819" max="11820" width="5.140625" style="6" customWidth="1"/>
    <col min="11821" max="11821" width="6.42578125" style="6" customWidth="1"/>
    <col min="11822" max="11822" width="11.5703125" style="6"/>
    <col min="11823" max="11823" width="8.42578125" style="6" customWidth="1"/>
    <col min="11824" max="11824" width="3.140625" style="6" customWidth="1"/>
    <col min="11825" max="11825" width="5.140625" style="6" customWidth="1"/>
    <col min="11826" max="11826" width="7.42578125" style="6" customWidth="1"/>
    <col min="11827" max="11827" width="4.5703125" style="6" customWidth="1"/>
    <col min="11828" max="12032" width="11.5703125" style="6"/>
    <col min="12033" max="12033" width="1.85546875" style="6" customWidth="1"/>
    <col min="12034" max="12034" width="4.5703125" style="6" customWidth="1"/>
    <col min="12035" max="12035" width="18.85546875" style="6" customWidth="1"/>
    <col min="12036" max="12036" width="6.85546875" style="6" customWidth="1"/>
    <col min="12037" max="12037" width="8.140625" style="6" customWidth="1"/>
    <col min="12038" max="12041" width="4.5703125" style="6" customWidth="1"/>
    <col min="12042" max="12042" width="7.5703125" style="6" customWidth="1"/>
    <col min="12043" max="12044" width="8.5703125" style="6" customWidth="1"/>
    <col min="12045" max="12045" width="8.140625" style="6" customWidth="1"/>
    <col min="12046" max="12047" width="4.5703125" style="6" customWidth="1"/>
    <col min="12048" max="12048" width="7.140625" style="6" customWidth="1"/>
    <col min="12049" max="12049" width="7.85546875" style="6" customWidth="1"/>
    <col min="12050" max="12050" width="4.5703125" style="6" customWidth="1"/>
    <col min="12051" max="12051" width="8.140625" style="6" customWidth="1"/>
    <col min="12052" max="12052" width="9.42578125" style="6" customWidth="1"/>
    <col min="12053" max="12053" width="7.140625" style="6" customWidth="1"/>
    <col min="12054" max="12055" width="8.5703125" style="6" customWidth="1"/>
    <col min="12056" max="12056" width="4.5703125" style="6" customWidth="1"/>
    <col min="12057" max="12057" width="7.42578125" style="6" customWidth="1"/>
    <col min="12058" max="12059" width="4.5703125" style="6" customWidth="1"/>
    <col min="12060" max="12060" width="7" style="6" customWidth="1"/>
    <col min="12061" max="12061" width="8.140625" style="6" customWidth="1"/>
    <col min="12062" max="12062" width="8" style="6" customWidth="1"/>
    <col min="12063" max="12063" width="7.140625" style="6" customWidth="1"/>
    <col min="12064" max="12064" width="6.5703125" style="6" customWidth="1"/>
    <col min="12065" max="12065" width="4.5703125" style="6" customWidth="1"/>
    <col min="12066" max="12066" width="7.85546875" style="6" customWidth="1"/>
    <col min="12067" max="12067" width="8.140625" style="6" customWidth="1"/>
    <col min="12068" max="12071" width="4.5703125" style="6" customWidth="1"/>
    <col min="12072" max="12072" width="11.5703125" style="6"/>
    <col min="12073" max="12073" width="8.42578125" style="6" customWidth="1"/>
    <col min="12074" max="12074" width="5.42578125" style="6" customWidth="1"/>
    <col min="12075" max="12076" width="5.140625" style="6" customWidth="1"/>
    <col min="12077" max="12077" width="6.42578125" style="6" customWidth="1"/>
    <col min="12078" max="12078" width="11.5703125" style="6"/>
    <col min="12079" max="12079" width="8.42578125" style="6" customWidth="1"/>
    <col min="12080" max="12080" width="3.140625" style="6" customWidth="1"/>
    <col min="12081" max="12081" width="5.140625" style="6" customWidth="1"/>
    <col min="12082" max="12082" width="7.42578125" style="6" customWidth="1"/>
    <col min="12083" max="12083" width="4.5703125" style="6" customWidth="1"/>
    <col min="12084" max="12288" width="11.5703125" style="6"/>
    <col min="12289" max="12289" width="1.85546875" style="6" customWidth="1"/>
    <col min="12290" max="12290" width="4.5703125" style="6" customWidth="1"/>
    <col min="12291" max="12291" width="18.85546875" style="6" customWidth="1"/>
    <col min="12292" max="12292" width="6.85546875" style="6" customWidth="1"/>
    <col min="12293" max="12293" width="8.140625" style="6" customWidth="1"/>
    <col min="12294" max="12297" width="4.5703125" style="6" customWidth="1"/>
    <col min="12298" max="12298" width="7.5703125" style="6" customWidth="1"/>
    <col min="12299" max="12300" width="8.5703125" style="6" customWidth="1"/>
    <col min="12301" max="12301" width="8.140625" style="6" customWidth="1"/>
    <col min="12302" max="12303" width="4.5703125" style="6" customWidth="1"/>
    <col min="12304" max="12304" width="7.140625" style="6" customWidth="1"/>
    <col min="12305" max="12305" width="7.85546875" style="6" customWidth="1"/>
    <col min="12306" max="12306" width="4.5703125" style="6" customWidth="1"/>
    <col min="12307" max="12307" width="8.140625" style="6" customWidth="1"/>
    <col min="12308" max="12308" width="9.42578125" style="6" customWidth="1"/>
    <col min="12309" max="12309" width="7.140625" style="6" customWidth="1"/>
    <col min="12310" max="12311" width="8.5703125" style="6" customWidth="1"/>
    <col min="12312" max="12312" width="4.5703125" style="6" customWidth="1"/>
    <col min="12313" max="12313" width="7.42578125" style="6" customWidth="1"/>
    <col min="12314" max="12315" width="4.5703125" style="6" customWidth="1"/>
    <col min="12316" max="12316" width="7" style="6" customWidth="1"/>
    <col min="12317" max="12317" width="8.140625" style="6" customWidth="1"/>
    <col min="12318" max="12318" width="8" style="6" customWidth="1"/>
    <col min="12319" max="12319" width="7.140625" style="6" customWidth="1"/>
    <col min="12320" max="12320" width="6.5703125" style="6" customWidth="1"/>
    <col min="12321" max="12321" width="4.5703125" style="6" customWidth="1"/>
    <col min="12322" max="12322" width="7.85546875" style="6" customWidth="1"/>
    <col min="12323" max="12323" width="8.140625" style="6" customWidth="1"/>
    <col min="12324" max="12327" width="4.5703125" style="6" customWidth="1"/>
    <col min="12328" max="12328" width="11.5703125" style="6"/>
    <col min="12329" max="12329" width="8.42578125" style="6" customWidth="1"/>
    <col min="12330" max="12330" width="5.42578125" style="6" customWidth="1"/>
    <col min="12331" max="12332" width="5.140625" style="6" customWidth="1"/>
    <col min="12333" max="12333" width="6.42578125" style="6" customWidth="1"/>
    <col min="12334" max="12334" width="11.5703125" style="6"/>
    <col min="12335" max="12335" width="8.42578125" style="6" customWidth="1"/>
    <col min="12336" max="12336" width="3.140625" style="6" customWidth="1"/>
    <col min="12337" max="12337" width="5.140625" style="6" customWidth="1"/>
    <col min="12338" max="12338" width="7.42578125" style="6" customWidth="1"/>
    <col min="12339" max="12339" width="4.5703125" style="6" customWidth="1"/>
    <col min="12340" max="12544" width="11.5703125" style="6"/>
    <col min="12545" max="12545" width="1.85546875" style="6" customWidth="1"/>
    <col min="12546" max="12546" width="4.5703125" style="6" customWidth="1"/>
    <col min="12547" max="12547" width="18.85546875" style="6" customWidth="1"/>
    <col min="12548" max="12548" width="6.85546875" style="6" customWidth="1"/>
    <col min="12549" max="12549" width="8.140625" style="6" customWidth="1"/>
    <col min="12550" max="12553" width="4.5703125" style="6" customWidth="1"/>
    <col min="12554" max="12554" width="7.5703125" style="6" customWidth="1"/>
    <col min="12555" max="12556" width="8.5703125" style="6" customWidth="1"/>
    <col min="12557" max="12557" width="8.140625" style="6" customWidth="1"/>
    <col min="12558" max="12559" width="4.5703125" style="6" customWidth="1"/>
    <col min="12560" max="12560" width="7.140625" style="6" customWidth="1"/>
    <col min="12561" max="12561" width="7.85546875" style="6" customWidth="1"/>
    <col min="12562" max="12562" width="4.5703125" style="6" customWidth="1"/>
    <col min="12563" max="12563" width="8.140625" style="6" customWidth="1"/>
    <col min="12564" max="12564" width="9.42578125" style="6" customWidth="1"/>
    <col min="12565" max="12565" width="7.140625" style="6" customWidth="1"/>
    <col min="12566" max="12567" width="8.5703125" style="6" customWidth="1"/>
    <col min="12568" max="12568" width="4.5703125" style="6" customWidth="1"/>
    <col min="12569" max="12569" width="7.42578125" style="6" customWidth="1"/>
    <col min="12570" max="12571" width="4.5703125" style="6" customWidth="1"/>
    <col min="12572" max="12572" width="7" style="6" customWidth="1"/>
    <col min="12573" max="12573" width="8.140625" style="6" customWidth="1"/>
    <col min="12574" max="12574" width="8" style="6" customWidth="1"/>
    <col min="12575" max="12575" width="7.140625" style="6" customWidth="1"/>
    <col min="12576" max="12576" width="6.5703125" style="6" customWidth="1"/>
    <col min="12577" max="12577" width="4.5703125" style="6" customWidth="1"/>
    <col min="12578" max="12578" width="7.85546875" style="6" customWidth="1"/>
    <col min="12579" max="12579" width="8.140625" style="6" customWidth="1"/>
    <col min="12580" max="12583" width="4.5703125" style="6" customWidth="1"/>
    <col min="12584" max="12584" width="11.5703125" style="6"/>
    <col min="12585" max="12585" width="8.42578125" style="6" customWidth="1"/>
    <col min="12586" max="12586" width="5.42578125" style="6" customWidth="1"/>
    <col min="12587" max="12588" width="5.140625" style="6" customWidth="1"/>
    <col min="12589" max="12589" width="6.42578125" style="6" customWidth="1"/>
    <col min="12590" max="12590" width="11.5703125" style="6"/>
    <col min="12591" max="12591" width="8.42578125" style="6" customWidth="1"/>
    <col min="12592" max="12592" width="3.140625" style="6" customWidth="1"/>
    <col min="12593" max="12593" width="5.140625" style="6" customWidth="1"/>
    <col min="12594" max="12594" width="7.42578125" style="6" customWidth="1"/>
    <col min="12595" max="12595" width="4.5703125" style="6" customWidth="1"/>
    <col min="12596" max="12800" width="11.5703125" style="6"/>
    <col min="12801" max="12801" width="1.85546875" style="6" customWidth="1"/>
    <col min="12802" max="12802" width="4.5703125" style="6" customWidth="1"/>
    <col min="12803" max="12803" width="18.85546875" style="6" customWidth="1"/>
    <col min="12804" max="12804" width="6.85546875" style="6" customWidth="1"/>
    <col min="12805" max="12805" width="8.140625" style="6" customWidth="1"/>
    <col min="12806" max="12809" width="4.5703125" style="6" customWidth="1"/>
    <col min="12810" max="12810" width="7.5703125" style="6" customWidth="1"/>
    <col min="12811" max="12812" width="8.5703125" style="6" customWidth="1"/>
    <col min="12813" max="12813" width="8.140625" style="6" customWidth="1"/>
    <col min="12814" max="12815" width="4.5703125" style="6" customWidth="1"/>
    <col min="12816" max="12816" width="7.140625" style="6" customWidth="1"/>
    <col min="12817" max="12817" width="7.85546875" style="6" customWidth="1"/>
    <col min="12818" max="12818" width="4.5703125" style="6" customWidth="1"/>
    <col min="12819" max="12819" width="8.140625" style="6" customWidth="1"/>
    <col min="12820" max="12820" width="9.42578125" style="6" customWidth="1"/>
    <col min="12821" max="12821" width="7.140625" style="6" customWidth="1"/>
    <col min="12822" max="12823" width="8.5703125" style="6" customWidth="1"/>
    <col min="12824" max="12824" width="4.5703125" style="6" customWidth="1"/>
    <col min="12825" max="12825" width="7.42578125" style="6" customWidth="1"/>
    <col min="12826" max="12827" width="4.5703125" style="6" customWidth="1"/>
    <col min="12828" max="12828" width="7" style="6" customWidth="1"/>
    <col min="12829" max="12829" width="8.140625" style="6" customWidth="1"/>
    <col min="12830" max="12830" width="8" style="6" customWidth="1"/>
    <col min="12831" max="12831" width="7.140625" style="6" customWidth="1"/>
    <col min="12832" max="12832" width="6.5703125" style="6" customWidth="1"/>
    <col min="12833" max="12833" width="4.5703125" style="6" customWidth="1"/>
    <col min="12834" max="12834" width="7.85546875" style="6" customWidth="1"/>
    <col min="12835" max="12835" width="8.140625" style="6" customWidth="1"/>
    <col min="12836" max="12839" width="4.5703125" style="6" customWidth="1"/>
    <col min="12840" max="12840" width="11.5703125" style="6"/>
    <col min="12841" max="12841" width="8.42578125" style="6" customWidth="1"/>
    <col min="12842" max="12842" width="5.42578125" style="6" customWidth="1"/>
    <col min="12843" max="12844" width="5.140625" style="6" customWidth="1"/>
    <col min="12845" max="12845" width="6.42578125" style="6" customWidth="1"/>
    <col min="12846" max="12846" width="11.5703125" style="6"/>
    <col min="12847" max="12847" width="8.42578125" style="6" customWidth="1"/>
    <col min="12848" max="12848" width="3.140625" style="6" customWidth="1"/>
    <col min="12849" max="12849" width="5.140625" style="6" customWidth="1"/>
    <col min="12850" max="12850" width="7.42578125" style="6" customWidth="1"/>
    <col min="12851" max="12851" width="4.5703125" style="6" customWidth="1"/>
    <col min="12852" max="13056" width="11.5703125" style="6"/>
    <col min="13057" max="13057" width="1.85546875" style="6" customWidth="1"/>
    <col min="13058" max="13058" width="4.5703125" style="6" customWidth="1"/>
    <col min="13059" max="13059" width="18.85546875" style="6" customWidth="1"/>
    <col min="13060" max="13060" width="6.85546875" style="6" customWidth="1"/>
    <col min="13061" max="13061" width="8.140625" style="6" customWidth="1"/>
    <col min="13062" max="13065" width="4.5703125" style="6" customWidth="1"/>
    <col min="13066" max="13066" width="7.5703125" style="6" customWidth="1"/>
    <col min="13067" max="13068" width="8.5703125" style="6" customWidth="1"/>
    <col min="13069" max="13069" width="8.140625" style="6" customWidth="1"/>
    <col min="13070" max="13071" width="4.5703125" style="6" customWidth="1"/>
    <col min="13072" max="13072" width="7.140625" style="6" customWidth="1"/>
    <col min="13073" max="13073" width="7.85546875" style="6" customWidth="1"/>
    <col min="13074" max="13074" width="4.5703125" style="6" customWidth="1"/>
    <col min="13075" max="13075" width="8.140625" style="6" customWidth="1"/>
    <col min="13076" max="13076" width="9.42578125" style="6" customWidth="1"/>
    <col min="13077" max="13077" width="7.140625" style="6" customWidth="1"/>
    <col min="13078" max="13079" width="8.5703125" style="6" customWidth="1"/>
    <col min="13080" max="13080" width="4.5703125" style="6" customWidth="1"/>
    <col min="13081" max="13081" width="7.42578125" style="6" customWidth="1"/>
    <col min="13082" max="13083" width="4.5703125" style="6" customWidth="1"/>
    <col min="13084" max="13084" width="7" style="6" customWidth="1"/>
    <col min="13085" max="13085" width="8.140625" style="6" customWidth="1"/>
    <col min="13086" max="13086" width="8" style="6" customWidth="1"/>
    <col min="13087" max="13087" width="7.140625" style="6" customWidth="1"/>
    <col min="13088" max="13088" width="6.5703125" style="6" customWidth="1"/>
    <col min="13089" max="13089" width="4.5703125" style="6" customWidth="1"/>
    <col min="13090" max="13090" width="7.85546875" style="6" customWidth="1"/>
    <col min="13091" max="13091" width="8.140625" style="6" customWidth="1"/>
    <col min="13092" max="13095" width="4.5703125" style="6" customWidth="1"/>
    <col min="13096" max="13096" width="11.5703125" style="6"/>
    <col min="13097" max="13097" width="8.42578125" style="6" customWidth="1"/>
    <col min="13098" max="13098" width="5.42578125" style="6" customWidth="1"/>
    <col min="13099" max="13100" width="5.140625" style="6" customWidth="1"/>
    <col min="13101" max="13101" width="6.42578125" style="6" customWidth="1"/>
    <col min="13102" max="13102" width="11.5703125" style="6"/>
    <col min="13103" max="13103" width="8.42578125" style="6" customWidth="1"/>
    <col min="13104" max="13104" width="3.140625" style="6" customWidth="1"/>
    <col min="13105" max="13105" width="5.140625" style="6" customWidth="1"/>
    <col min="13106" max="13106" width="7.42578125" style="6" customWidth="1"/>
    <col min="13107" max="13107" width="4.5703125" style="6" customWidth="1"/>
    <col min="13108" max="13312" width="11.5703125" style="6"/>
    <col min="13313" max="13313" width="1.85546875" style="6" customWidth="1"/>
    <col min="13314" max="13314" width="4.5703125" style="6" customWidth="1"/>
    <col min="13315" max="13315" width="18.85546875" style="6" customWidth="1"/>
    <col min="13316" max="13316" width="6.85546875" style="6" customWidth="1"/>
    <col min="13317" max="13317" width="8.140625" style="6" customWidth="1"/>
    <col min="13318" max="13321" width="4.5703125" style="6" customWidth="1"/>
    <col min="13322" max="13322" width="7.5703125" style="6" customWidth="1"/>
    <col min="13323" max="13324" width="8.5703125" style="6" customWidth="1"/>
    <col min="13325" max="13325" width="8.140625" style="6" customWidth="1"/>
    <col min="13326" max="13327" width="4.5703125" style="6" customWidth="1"/>
    <col min="13328" max="13328" width="7.140625" style="6" customWidth="1"/>
    <col min="13329" max="13329" width="7.85546875" style="6" customWidth="1"/>
    <col min="13330" max="13330" width="4.5703125" style="6" customWidth="1"/>
    <col min="13331" max="13331" width="8.140625" style="6" customWidth="1"/>
    <col min="13332" max="13332" width="9.42578125" style="6" customWidth="1"/>
    <col min="13333" max="13333" width="7.140625" style="6" customWidth="1"/>
    <col min="13334" max="13335" width="8.5703125" style="6" customWidth="1"/>
    <col min="13336" max="13336" width="4.5703125" style="6" customWidth="1"/>
    <col min="13337" max="13337" width="7.42578125" style="6" customWidth="1"/>
    <col min="13338" max="13339" width="4.5703125" style="6" customWidth="1"/>
    <col min="13340" max="13340" width="7" style="6" customWidth="1"/>
    <col min="13341" max="13341" width="8.140625" style="6" customWidth="1"/>
    <col min="13342" max="13342" width="8" style="6" customWidth="1"/>
    <col min="13343" max="13343" width="7.140625" style="6" customWidth="1"/>
    <col min="13344" max="13344" width="6.5703125" style="6" customWidth="1"/>
    <col min="13345" max="13345" width="4.5703125" style="6" customWidth="1"/>
    <col min="13346" max="13346" width="7.85546875" style="6" customWidth="1"/>
    <col min="13347" max="13347" width="8.140625" style="6" customWidth="1"/>
    <col min="13348" max="13351" width="4.5703125" style="6" customWidth="1"/>
    <col min="13352" max="13352" width="11.5703125" style="6"/>
    <col min="13353" max="13353" width="8.42578125" style="6" customWidth="1"/>
    <col min="13354" max="13354" width="5.42578125" style="6" customWidth="1"/>
    <col min="13355" max="13356" width="5.140625" style="6" customWidth="1"/>
    <col min="13357" max="13357" width="6.42578125" style="6" customWidth="1"/>
    <col min="13358" max="13358" width="11.5703125" style="6"/>
    <col min="13359" max="13359" width="8.42578125" style="6" customWidth="1"/>
    <col min="13360" max="13360" width="3.140625" style="6" customWidth="1"/>
    <col min="13361" max="13361" width="5.140625" style="6" customWidth="1"/>
    <col min="13362" max="13362" width="7.42578125" style="6" customWidth="1"/>
    <col min="13363" max="13363" width="4.5703125" style="6" customWidth="1"/>
    <col min="13364" max="13568" width="11.5703125" style="6"/>
    <col min="13569" max="13569" width="1.85546875" style="6" customWidth="1"/>
    <col min="13570" max="13570" width="4.5703125" style="6" customWidth="1"/>
    <col min="13571" max="13571" width="18.85546875" style="6" customWidth="1"/>
    <col min="13572" max="13572" width="6.85546875" style="6" customWidth="1"/>
    <col min="13573" max="13573" width="8.140625" style="6" customWidth="1"/>
    <col min="13574" max="13577" width="4.5703125" style="6" customWidth="1"/>
    <col min="13578" max="13578" width="7.5703125" style="6" customWidth="1"/>
    <col min="13579" max="13580" width="8.5703125" style="6" customWidth="1"/>
    <col min="13581" max="13581" width="8.140625" style="6" customWidth="1"/>
    <col min="13582" max="13583" width="4.5703125" style="6" customWidth="1"/>
    <col min="13584" max="13584" width="7.140625" style="6" customWidth="1"/>
    <col min="13585" max="13585" width="7.85546875" style="6" customWidth="1"/>
    <col min="13586" max="13586" width="4.5703125" style="6" customWidth="1"/>
    <col min="13587" max="13587" width="8.140625" style="6" customWidth="1"/>
    <col min="13588" max="13588" width="9.42578125" style="6" customWidth="1"/>
    <col min="13589" max="13589" width="7.140625" style="6" customWidth="1"/>
    <col min="13590" max="13591" width="8.5703125" style="6" customWidth="1"/>
    <col min="13592" max="13592" width="4.5703125" style="6" customWidth="1"/>
    <col min="13593" max="13593" width="7.42578125" style="6" customWidth="1"/>
    <col min="13594" max="13595" width="4.5703125" style="6" customWidth="1"/>
    <col min="13596" max="13596" width="7" style="6" customWidth="1"/>
    <col min="13597" max="13597" width="8.140625" style="6" customWidth="1"/>
    <col min="13598" max="13598" width="8" style="6" customWidth="1"/>
    <col min="13599" max="13599" width="7.140625" style="6" customWidth="1"/>
    <col min="13600" max="13600" width="6.5703125" style="6" customWidth="1"/>
    <col min="13601" max="13601" width="4.5703125" style="6" customWidth="1"/>
    <col min="13602" max="13602" width="7.85546875" style="6" customWidth="1"/>
    <col min="13603" max="13603" width="8.140625" style="6" customWidth="1"/>
    <col min="13604" max="13607" width="4.5703125" style="6" customWidth="1"/>
    <col min="13608" max="13608" width="11.5703125" style="6"/>
    <col min="13609" max="13609" width="8.42578125" style="6" customWidth="1"/>
    <col min="13610" max="13610" width="5.42578125" style="6" customWidth="1"/>
    <col min="13611" max="13612" width="5.140625" style="6" customWidth="1"/>
    <col min="13613" max="13613" width="6.42578125" style="6" customWidth="1"/>
    <col min="13614" max="13614" width="11.5703125" style="6"/>
    <col min="13615" max="13615" width="8.42578125" style="6" customWidth="1"/>
    <col min="13616" max="13616" width="3.140625" style="6" customWidth="1"/>
    <col min="13617" max="13617" width="5.140625" style="6" customWidth="1"/>
    <col min="13618" max="13618" width="7.42578125" style="6" customWidth="1"/>
    <col min="13619" max="13619" width="4.5703125" style="6" customWidth="1"/>
    <col min="13620" max="13824" width="11.5703125" style="6"/>
    <col min="13825" max="13825" width="1.85546875" style="6" customWidth="1"/>
    <col min="13826" max="13826" width="4.5703125" style="6" customWidth="1"/>
    <col min="13827" max="13827" width="18.85546875" style="6" customWidth="1"/>
    <col min="13828" max="13828" width="6.85546875" style="6" customWidth="1"/>
    <col min="13829" max="13829" width="8.140625" style="6" customWidth="1"/>
    <col min="13830" max="13833" width="4.5703125" style="6" customWidth="1"/>
    <col min="13834" max="13834" width="7.5703125" style="6" customWidth="1"/>
    <col min="13835" max="13836" width="8.5703125" style="6" customWidth="1"/>
    <col min="13837" max="13837" width="8.140625" style="6" customWidth="1"/>
    <col min="13838" max="13839" width="4.5703125" style="6" customWidth="1"/>
    <col min="13840" max="13840" width="7.140625" style="6" customWidth="1"/>
    <col min="13841" max="13841" width="7.85546875" style="6" customWidth="1"/>
    <col min="13842" max="13842" width="4.5703125" style="6" customWidth="1"/>
    <col min="13843" max="13843" width="8.140625" style="6" customWidth="1"/>
    <col min="13844" max="13844" width="9.42578125" style="6" customWidth="1"/>
    <col min="13845" max="13845" width="7.140625" style="6" customWidth="1"/>
    <col min="13846" max="13847" width="8.5703125" style="6" customWidth="1"/>
    <col min="13848" max="13848" width="4.5703125" style="6" customWidth="1"/>
    <col min="13849" max="13849" width="7.42578125" style="6" customWidth="1"/>
    <col min="13850" max="13851" width="4.5703125" style="6" customWidth="1"/>
    <col min="13852" max="13852" width="7" style="6" customWidth="1"/>
    <col min="13853" max="13853" width="8.140625" style="6" customWidth="1"/>
    <col min="13854" max="13854" width="8" style="6" customWidth="1"/>
    <col min="13855" max="13855" width="7.140625" style="6" customWidth="1"/>
    <col min="13856" max="13856" width="6.5703125" style="6" customWidth="1"/>
    <col min="13857" max="13857" width="4.5703125" style="6" customWidth="1"/>
    <col min="13858" max="13858" width="7.85546875" style="6" customWidth="1"/>
    <col min="13859" max="13859" width="8.140625" style="6" customWidth="1"/>
    <col min="13860" max="13863" width="4.5703125" style="6" customWidth="1"/>
    <col min="13864" max="13864" width="11.5703125" style="6"/>
    <col min="13865" max="13865" width="8.42578125" style="6" customWidth="1"/>
    <col min="13866" max="13866" width="5.42578125" style="6" customWidth="1"/>
    <col min="13867" max="13868" width="5.140625" style="6" customWidth="1"/>
    <col min="13869" max="13869" width="6.42578125" style="6" customWidth="1"/>
    <col min="13870" max="13870" width="11.5703125" style="6"/>
    <col min="13871" max="13871" width="8.42578125" style="6" customWidth="1"/>
    <col min="13872" max="13872" width="3.140625" style="6" customWidth="1"/>
    <col min="13873" max="13873" width="5.140625" style="6" customWidth="1"/>
    <col min="13874" max="13874" width="7.42578125" style="6" customWidth="1"/>
    <col min="13875" max="13875" width="4.5703125" style="6" customWidth="1"/>
    <col min="13876" max="14080" width="11.5703125" style="6"/>
    <col min="14081" max="14081" width="1.85546875" style="6" customWidth="1"/>
    <col min="14082" max="14082" width="4.5703125" style="6" customWidth="1"/>
    <col min="14083" max="14083" width="18.85546875" style="6" customWidth="1"/>
    <col min="14084" max="14084" width="6.85546875" style="6" customWidth="1"/>
    <col min="14085" max="14085" width="8.140625" style="6" customWidth="1"/>
    <col min="14086" max="14089" width="4.5703125" style="6" customWidth="1"/>
    <col min="14090" max="14090" width="7.5703125" style="6" customWidth="1"/>
    <col min="14091" max="14092" width="8.5703125" style="6" customWidth="1"/>
    <col min="14093" max="14093" width="8.140625" style="6" customWidth="1"/>
    <col min="14094" max="14095" width="4.5703125" style="6" customWidth="1"/>
    <col min="14096" max="14096" width="7.140625" style="6" customWidth="1"/>
    <col min="14097" max="14097" width="7.85546875" style="6" customWidth="1"/>
    <col min="14098" max="14098" width="4.5703125" style="6" customWidth="1"/>
    <col min="14099" max="14099" width="8.140625" style="6" customWidth="1"/>
    <col min="14100" max="14100" width="9.42578125" style="6" customWidth="1"/>
    <col min="14101" max="14101" width="7.140625" style="6" customWidth="1"/>
    <col min="14102" max="14103" width="8.5703125" style="6" customWidth="1"/>
    <col min="14104" max="14104" width="4.5703125" style="6" customWidth="1"/>
    <col min="14105" max="14105" width="7.42578125" style="6" customWidth="1"/>
    <col min="14106" max="14107" width="4.5703125" style="6" customWidth="1"/>
    <col min="14108" max="14108" width="7" style="6" customWidth="1"/>
    <col min="14109" max="14109" width="8.140625" style="6" customWidth="1"/>
    <col min="14110" max="14110" width="8" style="6" customWidth="1"/>
    <col min="14111" max="14111" width="7.140625" style="6" customWidth="1"/>
    <col min="14112" max="14112" width="6.5703125" style="6" customWidth="1"/>
    <col min="14113" max="14113" width="4.5703125" style="6" customWidth="1"/>
    <col min="14114" max="14114" width="7.85546875" style="6" customWidth="1"/>
    <col min="14115" max="14115" width="8.140625" style="6" customWidth="1"/>
    <col min="14116" max="14119" width="4.5703125" style="6" customWidth="1"/>
    <col min="14120" max="14120" width="11.5703125" style="6"/>
    <col min="14121" max="14121" width="8.42578125" style="6" customWidth="1"/>
    <col min="14122" max="14122" width="5.42578125" style="6" customWidth="1"/>
    <col min="14123" max="14124" width="5.140625" style="6" customWidth="1"/>
    <col min="14125" max="14125" width="6.42578125" style="6" customWidth="1"/>
    <col min="14126" max="14126" width="11.5703125" style="6"/>
    <col min="14127" max="14127" width="8.42578125" style="6" customWidth="1"/>
    <col min="14128" max="14128" width="3.140625" style="6" customWidth="1"/>
    <col min="14129" max="14129" width="5.140625" style="6" customWidth="1"/>
    <col min="14130" max="14130" width="7.42578125" style="6" customWidth="1"/>
    <col min="14131" max="14131" width="4.5703125" style="6" customWidth="1"/>
    <col min="14132" max="14336" width="11.5703125" style="6"/>
    <col min="14337" max="14337" width="1.85546875" style="6" customWidth="1"/>
    <col min="14338" max="14338" width="4.5703125" style="6" customWidth="1"/>
    <col min="14339" max="14339" width="18.85546875" style="6" customWidth="1"/>
    <col min="14340" max="14340" width="6.85546875" style="6" customWidth="1"/>
    <col min="14341" max="14341" width="8.140625" style="6" customWidth="1"/>
    <col min="14342" max="14345" width="4.5703125" style="6" customWidth="1"/>
    <col min="14346" max="14346" width="7.5703125" style="6" customWidth="1"/>
    <col min="14347" max="14348" width="8.5703125" style="6" customWidth="1"/>
    <col min="14349" max="14349" width="8.140625" style="6" customWidth="1"/>
    <col min="14350" max="14351" width="4.5703125" style="6" customWidth="1"/>
    <col min="14352" max="14352" width="7.140625" style="6" customWidth="1"/>
    <col min="14353" max="14353" width="7.85546875" style="6" customWidth="1"/>
    <col min="14354" max="14354" width="4.5703125" style="6" customWidth="1"/>
    <col min="14355" max="14355" width="8.140625" style="6" customWidth="1"/>
    <col min="14356" max="14356" width="9.42578125" style="6" customWidth="1"/>
    <col min="14357" max="14357" width="7.140625" style="6" customWidth="1"/>
    <col min="14358" max="14359" width="8.5703125" style="6" customWidth="1"/>
    <col min="14360" max="14360" width="4.5703125" style="6" customWidth="1"/>
    <col min="14361" max="14361" width="7.42578125" style="6" customWidth="1"/>
    <col min="14362" max="14363" width="4.5703125" style="6" customWidth="1"/>
    <col min="14364" max="14364" width="7" style="6" customWidth="1"/>
    <col min="14365" max="14365" width="8.140625" style="6" customWidth="1"/>
    <col min="14366" max="14366" width="8" style="6" customWidth="1"/>
    <col min="14367" max="14367" width="7.140625" style="6" customWidth="1"/>
    <col min="14368" max="14368" width="6.5703125" style="6" customWidth="1"/>
    <col min="14369" max="14369" width="4.5703125" style="6" customWidth="1"/>
    <col min="14370" max="14370" width="7.85546875" style="6" customWidth="1"/>
    <col min="14371" max="14371" width="8.140625" style="6" customWidth="1"/>
    <col min="14372" max="14375" width="4.5703125" style="6" customWidth="1"/>
    <col min="14376" max="14376" width="11.5703125" style="6"/>
    <col min="14377" max="14377" width="8.42578125" style="6" customWidth="1"/>
    <col min="14378" max="14378" width="5.42578125" style="6" customWidth="1"/>
    <col min="14379" max="14380" width="5.140625" style="6" customWidth="1"/>
    <col min="14381" max="14381" width="6.42578125" style="6" customWidth="1"/>
    <col min="14382" max="14382" width="11.5703125" style="6"/>
    <col min="14383" max="14383" width="8.42578125" style="6" customWidth="1"/>
    <col min="14384" max="14384" width="3.140625" style="6" customWidth="1"/>
    <col min="14385" max="14385" width="5.140625" style="6" customWidth="1"/>
    <col min="14386" max="14386" width="7.42578125" style="6" customWidth="1"/>
    <col min="14387" max="14387" width="4.5703125" style="6" customWidth="1"/>
    <col min="14388" max="14592" width="11.5703125" style="6"/>
    <col min="14593" max="14593" width="1.85546875" style="6" customWidth="1"/>
    <col min="14594" max="14594" width="4.5703125" style="6" customWidth="1"/>
    <col min="14595" max="14595" width="18.85546875" style="6" customWidth="1"/>
    <col min="14596" max="14596" width="6.85546875" style="6" customWidth="1"/>
    <col min="14597" max="14597" width="8.140625" style="6" customWidth="1"/>
    <col min="14598" max="14601" width="4.5703125" style="6" customWidth="1"/>
    <col min="14602" max="14602" width="7.5703125" style="6" customWidth="1"/>
    <col min="14603" max="14604" width="8.5703125" style="6" customWidth="1"/>
    <col min="14605" max="14605" width="8.140625" style="6" customWidth="1"/>
    <col min="14606" max="14607" width="4.5703125" style="6" customWidth="1"/>
    <col min="14608" max="14608" width="7.140625" style="6" customWidth="1"/>
    <col min="14609" max="14609" width="7.85546875" style="6" customWidth="1"/>
    <col min="14610" max="14610" width="4.5703125" style="6" customWidth="1"/>
    <col min="14611" max="14611" width="8.140625" style="6" customWidth="1"/>
    <col min="14612" max="14612" width="9.42578125" style="6" customWidth="1"/>
    <col min="14613" max="14613" width="7.140625" style="6" customWidth="1"/>
    <col min="14614" max="14615" width="8.5703125" style="6" customWidth="1"/>
    <col min="14616" max="14616" width="4.5703125" style="6" customWidth="1"/>
    <col min="14617" max="14617" width="7.42578125" style="6" customWidth="1"/>
    <col min="14618" max="14619" width="4.5703125" style="6" customWidth="1"/>
    <col min="14620" max="14620" width="7" style="6" customWidth="1"/>
    <col min="14621" max="14621" width="8.140625" style="6" customWidth="1"/>
    <col min="14622" max="14622" width="8" style="6" customWidth="1"/>
    <col min="14623" max="14623" width="7.140625" style="6" customWidth="1"/>
    <col min="14624" max="14624" width="6.5703125" style="6" customWidth="1"/>
    <col min="14625" max="14625" width="4.5703125" style="6" customWidth="1"/>
    <col min="14626" max="14626" width="7.85546875" style="6" customWidth="1"/>
    <col min="14627" max="14627" width="8.140625" style="6" customWidth="1"/>
    <col min="14628" max="14631" width="4.5703125" style="6" customWidth="1"/>
    <col min="14632" max="14632" width="11.5703125" style="6"/>
    <col min="14633" max="14633" width="8.42578125" style="6" customWidth="1"/>
    <col min="14634" max="14634" width="5.42578125" style="6" customWidth="1"/>
    <col min="14635" max="14636" width="5.140625" style="6" customWidth="1"/>
    <col min="14637" max="14637" width="6.42578125" style="6" customWidth="1"/>
    <col min="14638" max="14638" width="11.5703125" style="6"/>
    <col min="14639" max="14639" width="8.42578125" style="6" customWidth="1"/>
    <col min="14640" max="14640" width="3.140625" style="6" customWidth="1"/>
    <col min="14641" max="14641" width="5.140625" style="6" customWidth="1"/>
    <col min="14642" max="14642" width="7.42578125" style="6" customWidth="1"/>
    <col min="14643" max="14643" width="4.5703125" style="6" customWidth="1"/>
    <col min="14644" max="14848" width="11.5703125" style="6"/>
    <col min="14849" max="14849" width="1.85546875" style="6" customWidth="1"/>
    <col min="14850" max="14850" width="4.5703125" style="6" customWidth="1"/>
    <col min="14851" max="14851" width="18.85546875" style="6" customWidth="1"/>
    <col min="14852" max="14852" width="6.85546875" style="6" customWidth="1"/>
    <col min="14853" max="14853" width="8.140625" style="6" customWidth="1"/>
    <col min="14854" max="14857" width="4.5703125" style="6" customWidth="1"/>
    <col min="14858" max="14858" width="7.5703125" style="6" customWidth="1"/>
    <col min="14859" max="14860" width="8.5703125" style="6" customWidth="1"/>
    <col min="14861" max="14861" width="8.140625" style="6" customWidth="1"/>
    <col min="14862" max="14863" width="4.5703125" style="6" customWidth="1"/>
    <col min="14864" max="14864" width="7.140625" style="6" customWidth="1"/>
    <col min="14865" max="14865" width="7.85546875" style="6" customWidth="1"/>
    <col min="14866" max="14866" width="4.5703125" style="6" customWidth="1"/>
    <col min="14867" max="14867" width="8.140625" style="6" customWidth="1"/>
    <col min="14868" max="14868" width="9.42578125" style="6" customWidth="1"/>
    <col min="14869" max="14869" width="7.140625" style="6" customWidth="1"/>
    <col min="14870" max="14871" width="8.5703125" style="6" customWidth="1"/>
    <col min="14872" max="14872" width="4.5703125" style="6" customWidth="1"/>
    <col min="14873" max="14873" width="7.42578125" style="6" customWidth="1"/>
    <col min="14874" max="14875" width="4.5703125" style="6" customWidth="1"/>
    <col min="14876" max="14876" width="7" style="6" customWidth="1"/>
    <col min="14877" max="14877" width="8.140625" style="6" customWidth="1"/>
    <col min="14878" max="14878" width="8" style="6" customWidth="1"/>
    <col min="14879" max="14879" width="7.140625" style="6" customWidth="1"/>
    <col min="14880" max="14880" width="6.5703125" style="6" customWidth="1"/>
    <col min="14881" max="14881" width="4.5703125" style="6" customWidth="1"/>
    <col min="14882" max="14882" width="7.85546875" style="6" customWidth="1"/>
    <col min="14883" max="14883" width="8.140625" style="6" customWidth="1"/>
    <col min="14884" max="14887" width="4.5703125" style="6" customWidth="1"/>
    <col min="14888" max="14888" width="11.5703125" style="6"/>
    <col min="14889" max="14889" width="8.42578125" style="6" customWidth="1"/>
    <col min="14890" max="14890" width="5.42578125" style="6" customWidth="1"/>
    <col min="14891" max="14892" width="5.140625" style="6" customWidth="1"/>
    <col min="14893" max="14893" width="6.42578125" style="6" customWidth="1"/>
    <col min="14894" max="14894" width="11.5703125" style="6"/>
    <col min="14895" max="14895" width="8.42578125" style="6" customWidth="1"/>
    <col min="14896" max="14896" width="3.140625" style="6" customWidth="1"/>
    <col min="14897" max="14897" width="5.140625" style="6" customWidth="1"/>
    <col min="14898" max="14898" width="7.42578125" style="6" customWidth="1"/>
    <col min="14899" max="14899" width="4.5703125" style="6" customWidth="1"/>
    <col min="14900" max="15104" width="11.5703125" style="6"/>
    <col min="15105" max="15105" width="1.85546875" style="6" customWidth="1"/>
    <col min="15106" max="15106" width="4.5703125" style="6" customWidth="1"/>
    <col min="15107" max="15107" width="18.85546875" style="6" customWidth="1"/>
    <col min="15108" max="15108" width="6.85546875" style="6" customWidth="1"/>
    <col min="15109" max="15109" width="8.140625" style="6" customWidth="1"/>
    <col min="15110" max="15113" width="4.5703125" style="6" customWidth="1"/>
    <col min="15114" max="15114" width="7.5703125" style="6" customWidth="1"/>
    <col min="15115" max="15116" width="8.5703125" style="6" customWidth="1"/>
    <col min="15117" max="15117" width="8.140625" style="6" customWidth="1"/>
    <col min="15118" max="15119" width="4.5703125" style="6" customWidth="1"/>
    <col min="15120" max="15120" width="7.140625" style="6" customWidth="1"/>
    <col min="15121" max="15121" width="7.85546875" style="6" customWidth="1"/>
    <col min="15122" max="15122" width="4.5703125" style="6" customWidth="1"/>
    <col min="15123" max="15123" width="8.140625" style="6" customWidth="1"/>
    <col min="15124" max="15124" width="9.42578125" style="6" customWidth="1"/>
    <col min="15125" max="15125" width="7.140625" style="6" customWidth="1"/>
    <col min="15126" max="15127" width="8.5703125" style="6" customWidth="1"/>
    <col min="15128" max="15128" width="4.5703125" style="6" customWidth="1"/>
    <col min="15129" max="15129" width="7.42578125" style="6" customWidth="1"/>
    <col min="15130" max="15131" width="4.5703125" style="6" customWidth="1"/>
    <col min="15132" max="15132" width="7" style="6" customWidth="1"/>
    <col min="15133" max="15133" width="8.140625" style="6" customWidth="1"/>
    <col min="15134" max="15134" width="8" style="6" customWidth="1"/>
    <col min="15135" max="15135" width="7.140625" style="6" customWidth="1"/>
    <col min="15136" max="15136" width="6.5703125" style="6" customWidth="1"/>
    <col min="15137" max="15137" width="4.5703125" style="6" customWidth="1"/>
    <col min="15138" max="15138" width="7.85546875" style="6" customWidth="1"/>
    <col min="15139" max="15139" width="8.140625" style="6" customWidth="1"/>
    <col min="15140" max="15143" width="4.5703125" style="6" customWidth="1"/>
    <col min="15144" max="15144" width="11.5703125" style="6"/>
    <col min="15145" max="15145" width="8.42578125" style="6" customWidth="1"/>
    <col min="15146" max="15146" width="5.42578125" style="6" customWidth="1"/>
    <col min="15147" max="15148" width="5.140625" style="6" customWidth="1"/>
    <col min="15149" max="15149" width="6.42578125" style="6" customWidth="1"/>
    <col min="15150" max="15150" width="11.5703125" style="6"/>
    <col min="15151" max="15151" width="8.42578125" style="6" customWidth="1"/>
    <col min="15152" max="15152" width="3.140625" style="6" customWidth="1"/>
    <col min="15153" max="15153" width="5.140625" style="6" customWidth="1"/>
    <col min="15154" max="15154" width="7.42578125" style="6" customWidth="1"/>
    <col min="15155" max="15155" width="4.5703125" style="6" customWidth="1"/>
    <col min="15156" max="15360" width="11.5703125" style="6"/>
    <col min="15361" max="15361" width="1.85546875" style="6" customWidth="1"/>
    <col min="15362" max="15362" width="4.5703125" style="6" customWidth="1"/>
    <col min="15363" max="15363" width="18.85546875" style="6" customWidth="1"/>
    <col min="15364" max="15364" width="6.85546875" style="6" customWidth="1"/>
    <col min="15365" max="15365" width="8.140625" style="6" customWidth="1"/>
    <col min="15366" max="15369" width="4.5703125" style="6" customWidth="1"/>
    <col min="15370" max="15370" width="7.5703125" style="6" customWidth="1"/>
    <col min="15371" max="15372" width="8.5703125" style="6" customWidth="1"/>
    <col min="15373" max="15373" width="8.140625" style="6" customWidth="1"/>
    <col min="15374" max="15375" width="4.5703125" style="6" customWidth="1"/>
    <col min="15376" max="15376" width="7.140625" style="6" customWidth="1"/>
    <col min="15377" max="15377" width="7.85546875" style="6" customWidth="1"/>
    <col min="15378" max="15378" width="4.5703125" style="6" customWidth="1"/>
    <col min="15379" max="15379" width="8.140625" style="6" customWidth="1"/>
    <col min="15380" max="15380" width="9.42578125" style="6" customWidth="1"/>
    <col min="15381" max="15381" width="7.140625" style="6" customWidth="1"/>
    <col min="15382" max="15383" width="8.5703125" style="6" customWidth="1"/>
    <col min="15384" max="15384" width="4.5703125" style="6" customWidth="1"/>
    <col min="15385" max="15385" width="7.42578125" style="6" customWidth="1"/>
    <col min="15386" max="15387" width="4.5703125" style="6" customWidth="1"/>
    <col min="15388" max="15388" width="7" style="6" customWidth="1"/>
    <col min="15389" max="15389" width="8.140625" style="6" customWidth="1"/>
    <col min="15390" max="15390" width="8" style="6" customWidth="1"/>
    <col min="15391" max="15391" width="7.140625" style="6" customWidth="1"/>
    <col min="15392" max="15392" width="6.5703125" style="6" customWidth="1"/>
    <col min="15393" max="15393" width="4.5703125" style="6" customWidth="1"/>
    <col min="15394" max="15394" width="7.85546875" style="6" customWidth="1"/>
    <col min="15395" max="15395" width="8.140625" style="6" customWidth="1"/>
    <col min="15396" max="15399" width="4.5703125" style="6" customWidth="1"/>
    <col min="15400" max="15400" width="11.5703125" style="6"/>
    <col min="15401" max="15401" width="8.42578125" style="6" customWidth="1"/>
    <col min="15402" max="15402" width="5.42578125" style="6" customWidth="1"/>
    <col min="15403" max="15404" width="5.140625" style="6" customWidth="1"/>
    <col min="15405" max="15405" width="6.42578125" style="6" customWidth="1"/>
    <col min="15406" max="15406" width="11.5703125" style="6"/>
    <col min="15407" max="15407" width="8.42578125" style="6" customWidth="1"/>
    <col min="15408" max="15408" width="3.140625" style="6" customWidth="1"/>
    <col min="15409" max="15409" width="5.140625" style="6" customWidth="1"/>
    <col min="15410" max="15410" width="7.42578125" style="6" customWidth="1"/>
    <col min="15411" max="15411" width="4.5703125" style="6" customWidth="1"/>
    <col min="15412" max="15616" width="11.5703125" style="6"/>
    <col min="15617" max="15617" width="1.85546875" style="6" customWidth="1"/>
    <col min="15618" max="15618" width="4.5703125" style="6" customWidth="1"/>
    <col min="15619" max="15619" width="18.85546875" style="6" customWidth="1"/>
    <col min="15620" max="15620" width="6.85546875" style="6" customWidth="1"/>
    <col min="15621" max="15621" width="8.140625" style="6" customWidth="1"/>
    <col min="15622" max="15625" width="4.5703125" style="6" customWidth="1"/>
    <col min="15626" max="15626" width="7.5703125" style="6" customWidth="1"/>
    <col min="15627" max="15628" width="8.5703125" style="6" customWidth="1"/>
    <col min="15629" max="15629" width="8.140625" style="6" customWidth="1"/>
    <col min="15630" max="15631" width="4.5703125" style="6" customWidth="1"/>
    <col min="15632" max="15632" width="7.140625" style="6" customWidth="1"/>
    <col min="15633" max="15633" width="7.85546875" style="6" customWidth="1"/>
    <col min="15634" max="15634" width="4.5703125" style="6" customWidth="1"/>
    <col min="15635" max="15635" width="8.140625" style="6" customWidth="1"/>
    <col min="15636" max="15636" width="9.42578125" style="6" customWidth="1"/>
    <col min="15637" max="15637" width="7.140625" style="6" customWidth="1"/>
    <col min="15638" max="15639" width="8.5703125" style="6" customWidth="1"/>
    <col min="15640" max="15640" width="4.5703125" style="6" customWidth="1"/>
    <col min="15641" max="15641" width="7.42578125" style="6" customWidth="1"/>
    <col min="15642" max="15643" width="4.5703125" style="6" customWidth="1"/>
    <col min="15644" max="15644" width="7" style="6" customWidth="1"/>
    <col min="15645" max="15645" width="8.140625" style="6" customWidth="1"/>
    <col min="15646" max="15646" width="8" style="6" customWidth="1"/>
    <col min="15647" max="15647" width="7.140625" style="6" customWidth="1"/>
    <col min="15648" max="15648" width="6.5703125" style="6" customWidth="1"/>
    <col min="15649" max="15649" width="4.5703125" style="6" customWidth="1"/>
    <col min="15650" max="15650" width="7.85546875" style="6" customWidth="1"/>
    <col min="15651" max="15651" width="8.140625" style="6" customWidth="1"/>
    <col min="15652" max="15655" width="4.5703125" style="6" customWidth="1"/>
    <col min="15656" max="15656" width="11.5703125" style="6"/>
    <col min="15657" max="15657" width="8.42578125" style="6" customWidth="1"/>
    <col min="15658" max="15658" width="5.42578125" style="6" customWidth="1"/>
    <col min="15659" max="15660" width="5.140625" style="6" customWidth="1"/>
    <col min="15661" max="15661" width="6.42578125" style="6" customWidth="1"/>
    <col min="15662" max="15662" width="11.5703125" style="6"/>
    <col min="15663" max="15663" width="8.42578125" style="6" customWidth="1"/>
    <col min="15664" max="15664" width="3.140625" style="6" customWidth="1"/>
    <col min="15665" max="15665" width="5.140625" style="6" customWidth="1"/>
    <col min="15666" max="15666" width="7.42578125" style="6" customWidth="1"/>
    <col min="15667" max="15667" width="4.5703125" style="6" customWidth="1"/>
    <col min="15668" max="15872" width="11.5703125" style="6"/>
    <col min="15873" max="15873" width="1.85546875" style="6" customWidth="1"/>
    <col min="15874" max="15874" width="4.5703125" style="6" customWidth="1"/>
    <col min="15875" max="15875" width="18.85546875" style="6" customWidth="1"/>
    <col min="15876" max="15876" width="6.85546875" style="6" customWidth="1"/>
    <col min="15877" max="15877" width="8.140625" style="6" customWidth="1"/>
    <col min="15878" max="15881" width="4.5703125" style="6" customWidth="1"/>
    <col min="15882" max="15882" width="7.5703125" style="6" customWidth="1"/>
    <col min="15883" max="15884" width="8.5703125" style="6" customWidth="1"/>
    <col min="15885" max="15885" width="8.140625" style="6" customWidth="1"/>
    <col min="15886" max="15887" width="4.5703125" style="6" customWidth="1"/>
    <col min="15888" max="15888" width="7.140625" style="6" customWidth="1"/>
    <col min="15889" max="15889" width="7.85546875" style="6" customWidth="1"/>
    <col min="15890" max="15890" width="4.5703125" style="6" customWidth="1"/>
    <col min="15891" max="15891" width="8.140625" style="6" customWidth="1"/>
    <col min="15892" max="15892" width="9.42578125" style="6" customWidth="1"/>
    <col min="15893" max="15893" width="7.140625" style="6" customWidth="1"/>
    <col min="15894" max="15895" width="8.5703125" style="6" customWidth="1"/>
    <col min="15896" max="15896" width="4.5703125" style="6" customWidth="1"/>
    <col min="15897" max="15897" width="7.42578125" style="6" customWidth="1"/>
    <col min="15898" max="15899" width="4.5703125" style="6" customWidth="1"/>
    <col min="15900" max="15900" width="7" style="6" customWidth="1"/>
    <col min="15901" max="15901" width="8.140625" style="6" customWidth="1"/>
    <col min="15902" max="15902" width="8" style="6" customWidth="1"/>
    <col min="15903" max="15903" width="7.140625" style="6" customWidth="1"/>
    <col min="15904" max="15904" width="6.5703125" style="6" customWidth="1"/>
    <col min="15905" max="15905" width="4.5703125" style="6" customWidth="1"/>
    <col min="15906" max="15906" width="7.85546875" style="6" customWidth="1"/>
    <col min="15907" max="15907" width="8.140625" style="6" customWidth="1"/>
    <col min="15908" max="15911" width="4.5703125" style="6" customWidth="1"/>
    <col min="15912" max="15912" width="11.5703125" style="6"/>
    <col min="15913" max="15913" width="8.42578125" style="6" customWidth="1"/>
    <col min="15914" max="15914" width="5.42578125" style="6" customWidth="1"/>
    <col min="15915" max="15916" width="5.140625" style="6" customWidth="1"/>
    <col min="15917" max="15917" width="6.42578125" style="6" customWidth="1"/>
    <col min="15918" max="15918" width="11.5703125" style="6"/>
    <col min="15919" max="15919" width="8.42578125" style="6" customWidth="1"/>
    <col min="15920" max="15920" width="3.140625" style="6" customWidth="1"/>
    <col min="15921" max="15921" width="5.140625" style="6" customWidth="1"/>
    <col min="15922" max="15922" width="7.42578125" style="6" customWidth="1"/>
    <col min="15923" max="15923" width="4.5703125" style="6" customWidth="1"/>
    <col min="15924" max="16128" width="11.5703125" style="6"/>
    <col min="16129" max="16129" width="1.85546875" style="6" customWidth="1"/>
    <col min="16130" max="16130" width="4.5703125" style="6" customWidth="1"/>
    <col min="16131" max="16131" width="18.85546875" style="6" customWidth="1"/>
    <col min="16132" max="16132" width="6.85546875" style="6" customWidth="1"/>
    <col min="16133" max="16133" width="8.140625" style="6" customWidth="1"/>
    <col min="16134" max="16137" width="4.5703125" style="6" customWidth="1"/>
    <col min="16138" max="16138" width="7.5703125" style="6" customWidth="1"/>
    <col min="16139" max="16140" width="8.5703125" style="6" customWidth="1"/>
    <col min="16141" max="16141" width="8.140625" style="6" customWidth="1"/>
    <col min="16142" max="16143" width="4.5703125" style="6" customWidth="1"/>
    <col min="16144" max="16144" width="7.140625" style="6" customWidth="1"/>
    <col min="16145" max="16145" width="7.85546875" style="6" customWidth="1"/>
    <col min="16146" max="16146" width="4.5703125" style="6" customWidth="1"/>
    <col min="16147" max="16147" width="8.140625" style="6" customWidth="1"/>
    <col min="16148" max="16148" width="9.42578125" style="6" customWidth="1"/>
    <col min="16149" max="16149" width="7.140625" style="6" customWidth="1"/>
    <col min="16150" max="16151" width="8.5703125" style="6" customWidth="1"/>
    <col min="16152" max="16152" width="4.5703125" style="6" customWidth="1"/>
    <col min="16153" max="16153" width="7.42578125" style="6" customWidth="1"/>
    <col min="16154" max="16155" width="4.5703125" style="6" customWidth="1"/>
    <col min="16156" max="16156" width="7" style="6" customWidth="1"/>
    <col min="16157" max="16157" width="8.140625" style="6" customWidth="1"/>
    <col min="16158" max="16158" width="8" style="6" customWidth="1"/>
    <col min="16159" max="16159" width="7.140625" style="6" customWidth="1"/>
    <col min="16160" max="16160" width="6.5703125" style="6" customWidth="1"/>
    <col min="16161" max="16161" width="4.5703125" style="6" customWidth="1"/>
    <col min="16162" max="16162" width="7.85546875" style="6" customWidth="1"/>
    <col min="16163" max="16163" width="8.140625" style="6" customWidth="1"/>
    <col min="16164" max="16167" width="4.5703125" style="6" customWidth="1"/>
    <col min="16168" max="16168" width="11.5703125" style="6"/>
    <col min="16169" max="16169" width="8.42578125" style="6" customWidth="1"/>
    <col min="16170" max="16170" width="5.42578125" style="6" customWidth="1"/>
    <col min="16171" max="16172" width="5.140625" style="6" customWidth="1"/>
    <col min="16173" max="16173" width="6.42578125" style="6" customWidth="1"/>
    <col min="16174" max="16174" width="11.5703125" style="6"/>
    <col min="16175" max="16175" width="8.42578125" style="6" customWidth="1"/>
    <col min="16176" max="16176" width="3.140625" style="6" customWidth="1"/>
    <col min="16177" max="16177" width="5.140625" style="6" customWidth="1"/>
    <col min="16178" max="16178" width="7.42578125" style="6" customWidth="1"/>
    <col min="16179" max="16179" width="4.5703125" style="6" customWidth="1"/>
    <col min="16180" max="16384" width="11.5703125" style="6"/>
  </cols>
  <sheetData>
    <row r="1" spans="2:37" s="9" customFormat="1" ht="15">
      <c r="B1" s="279" t="s">
        <v>206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1"/>
    </row>
    <row r="2" spans="2:37" s="9" customFormat="1" ht="15.75" thickBot="1">
      <c r="B2" s="282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4"/>
    </row>
    <row r="3" spans="2:37" s="9" customFormat="1" ht="15" customHeight="1">
      <c r="B3" s="285" t="s">
        <v>3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9" t="s">
        <v>4</v>
      </c>
      <c r="N3" s="289"/>
      <c r="O3" s="289"/>
      <c r="P3" s="289"/>
      <c r="Q3" s="289"/>
      <c r="R3" s="289"/>
      <c r="S3" s="291" t="s">
        <v>5</v>
      </c>
      <c r="T3" s="292"/>
      <c r="U3" s="292"/>
      <c r="V3" s="292"/>
      <c r="W3" s="292"/>
      <c r="X3" s="292"/>
      <c r="Y3" s="295" t="s">
        <v>6</v>
      </c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7"/>
      <c r="AK3" s="298"/>
    </row>
    <row r="4" spans="2:37" s="9" customFormat="1" ht="15" customHeight="1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90"/>
      <c r="N4" s="290"/>
      <c r="O4" s="290"/>
      <c r="P4" s="290"/>
      <c r="Q4" s="290"/>
      <c r="R4" s="290"/>
      <c r="S4" s="293"/>
      <c r="T4" s="294"/>
      <c r="U4" s="294"/>
      <c r="V4" s="294"/>
      <c r="W4" s="294"/>
      <c r="X4" s="294"/>
      <c r="Y4" s="300" t="s">
        <v>7</v>
      </c>
      <c r="Z4" s="301"/>
      <c r="AA4" s="301"/>
      <c r="AB4" s="301"/>
      <c r="AC4" s="301"/>
      <c r="AD4" s="301"/>
      <c r="AE4" s="302" t="s">
        <v>8</v>
      </c>
      <c r="AF4" s="303"/>
      <c r="AG4" s="303"/>
      <c r="AH4" s="303"/>
      <c r="AI4" s="303"/>
      <c r="AJ4" s="304"/>
      <c r="AK4" s="299"/>
    </row>
    <row r="5" spans="2:37" ht="27" customHeight="1">
      <c r="B5" s="261" t="s">
        <v>9</v>
      </c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10">
        <v>1008</v>
      </c>
      <c r="N5" s="267"/>
      <c r="O5" s="268"/>
      <c r="P5" s="268"/>
      <c r="Q5" s="268"/>
      <c r="R5" s="269"/>
      <c r="S5" s="10">
        <v>1009</v>
      </c>
      <c r="T5" s="270"/>
      <c r="U5" s="271"/>
      <c r="V5" s="271"/>
      <c r="W5" s="271"/>
      <c r="X5" s="271"/>
      <c r="Y5" s="10">
        <v>1010</v>
      </c>
      <c r="Z5" s="270"/>
      <c r="AA5" s="271"/>
      <c r="AB5" s="271"/>
      <c r="AC5" s="271"/>
      <c r="AD5" s="272"/>
      <c r="AE5" s="11">
        <v>1356</v>
      </c>
      <c r="AF5" s="270"/>
      <c r="AG5" s="271"/>
      <c r="AH5" s="271"/>
      <c r="AI5" s="271"/>
      <c r="AJ5" s="271"/>
      <c r="AK5" s="12" t="s">
        <v>0</v>
      </c>
    </row>
    <row r="6" spans="2:37" ht="27" customHeight="1" thickBot="1">
      <c r="B6" s="251" t="s">
        <v>10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13">
        <v>1011</v>
      </c>
      <c r="N6" s="273"/>
      <c r="O6" s="274"/>
      <c r="P6" s="274"/>
      <c r="Q6" s="274"/>
      <c r="R6" s="275"/>
      <c r="S6" s="13">
        <v>1012</v>
      </c>
      <c r="T6" s="276"/>
      <c r="U6" s="277"/>
      <c r="V6" s="277"/>
      <c r="W6" s="277"/>
      <c r="X6" s="277"/>
      <c r="Y6" s="13">
        <v>1013</v>
      </c>
      <c r="Z6" s="276"/>
      <c r="AA6" s="277"/>
      <c r="AB6" s="277"/>
      <c r="AC6" s="277"/>
      <c r="AD6" s="278"/>
      <c r="AE6" s="14">
        <v>1357</v>
      </c>
      <c r="AF6" s="276"/>
      <c r="AG6" s="277"/>
      <c r="AH6" s="277"/>
      <c r="AI6" s="277"/>
      <c r="AJ6" s="277"/>
      <c r="AK6" s="15" t="s">
        <v>18</v>
      </c>
    </row>
    <row r="7" spans="2:37" ht="27" customHeight="1">
      <c r="B7" s="261" t="s">
        <v>11</v>
      </c>
      <c r="C7" s="262"/>
      <c r="D7" s="262"/>
      <c r="E7" s="262"/>
      <c r="F7" s="262"/>
      <c r="G7" s="262"/>
      <c r="H7" s="262"/>
      <c r="I7" s="262"/>
      <c r="J7" s="262"/>
      <c r="K7" s="262"/>
      <c r="L7" s="263"/>
      <c r="M7" s="16">
        <v>1358</v>
      </c>
      <c r="N7" s="243">
        <f>+N20*1.027</f>
        <v>289922100</v>
      </c>
      <c r="O7" s="244"/>
      <c r="P7" s="244"/>
      <c r="Q7" s="244"/>
      <c r="R7" s="245"/>
      <c r="S7" s="16">
        <v>1359</v>
      </c>
      <c r="T7" s="264">
        <f>+T20*1.027</f>
        <v>196875899.99999997</v>
      </c>
      <c r="U7" s="265"/>
      <c r="V7" s="265"/>
      <c r="W7" s="265"/>
      <c r="X7" s="265"/>
      <c r="Y7" s="16">
        <v>1360</v>
      </c>
      <c r="Z7" s="264">
        <f>+Z20*1.027</f>
        <v>145834000</v>
      </c>
      <c r="AA7" s="265"/>
      <c r="AB7" s="265"/>
      <c r="AC7" s="265"/>
      <c r="AD7" s="266"/>
      <c r="AE7" s="16">
        <v>1361</v>
      </c>
      <c r="AF7" s="264">
        <f>+AF20*1.027</f>
        <v>51041899.999999993</v>
      </c>
      <c r="AG7" s="265"/>
      <c r="AH7" s="265"/>
      <c r="AI7" s="265"/>
      <c r="AJ7" s="265"/>
      <c r="AK7" s="17" t="s">
        <v>0</v>
      </c>
    </row>
    <row r="8" spans="2:37" ht="27" customHeight="1" thickBot="1">
      <c r="B8" s="251" t="s">
        <v>10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18">
        <v>1184</v>
      </c>
      <c r="N8" s="253">
        <f>+N7/10</f>
        <v>28992210</v>
      </c>
      <c r="O8" s="254"/>
      <c r="P8" s="254"/>
      <c r="Q8" s="254"/>
      <c r="R8" s="255"/>
      <c r="S8" s="18">
        <v>1362</v>
      </c>
      <c r="T8" s="253">
        <f>+T7/10</f>
        <v>19687589.999999996</v>
      </c>
      <c r="U8" s="254"/>
      <c r="V8" s="254"/>
      <c r="W8" s="254"/>
      <c r="X8" s="255"/>
      <c r="Y8" s="18">
        <v>1363</v>
      </c>
      <c r="Z8" s="253">
        <f>+Z7/10</f>
        <v>14583400</v>
      </c>
      <c r="AA8" s="254"/>
      <c r="AB8" s="254"/>
      <c r="AC8" s="254"/>
      <c r="AD8" s="255"/>
      <c r="AE8" s="18">
        <v>1364</v>
      </c>
      <c r="AF8" s="253">
        <f>+AF7/10</f>
        <v>5104189.9999999991</v>
      </c>
      <c r="AG8" s="254"/>
      <c r="AH8" s="254"/>
      <c r="AI8" s="254"/>
      <c r="AJ8" s="255"/>
      <c r="AK8" s="19" t="s">
        <v>18</v>
      </c>
    </row>
    <row r="9" spans="2:37" ht="27" customHeight="1">
      <c r="B9" s="241" t="s">
        <v>12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16">
        <v>1365</v>
      </c>
      <c r="N9" s="243"/>
      <c r="O9" s="244"/>
      <c r="P9" s="244"/>
      <c r="Q9" s="244"/>
      <c r="R9" s="245"/>
      <c r="S9" s="16">
        <v>1366</v>
      </c>
      <c r="T9" s="246"/>
      <c r="U9" s="247"/>
      <c r="V9" s="247"/>
      <c r="W9" s="247"/>
      <c r="X9" s="247"/>
      <c r="Y9" s="16">
        <v>1367</v>
      </c>
      <c r="Z9" s="246"/>
      <c r="AA9" s="247"/>
      <c r="AB9" s="247"/>
      <c r="AC9" s="247"/>
      <c r="AD9" s="248"/>
      <c r="AE9" s="249"/>
      <c r="AF9" s="250"/>
      <c r="AG9" s="250"/>
      <c r="AH9" s="250"/>
      <c r="AI9" s="250"/>
      <c r="AJ9" s="250"/>
      <c r="AK9" s="17" t="s">
        <v>0</v>
      </c>
    </row>
    <row r="10" spans="2:37" ht="27" customHeight="1" thickBot="1">
      <c r="B10" s="251" t="s">
        <v>10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18">
        <v>1185</v>
      </c>
      <c r="N10" s="253"/>
      <c r="O10" s="254"/>
      <c r="P10" s="254"/>
      <c r="Q10" s="254"/>
      <c r="R10" s="255"/>
      <c r="S10" s="18">
        <v>1369</v>
      </c>
      <c r="T10" s="256"/>
      <c r="U10" s="257"/>
      <c r="V10" s="257"/>
      <c r="W10" s="257"/>
      <c r="X10" s="257"/>
      <c r="Y10" s="18">
        <v>1370</v>
      </c>
      <c r="Z10" s="256"/>
      <c r="AA10" s="257"/>
      <c r="AB10" s="257"/>
      <c r="AC10" s="257"/>
      <c r="AD10" s="258"/>
      <c r="AE10" s="259"/>
      <c r="AF10" s="260"/>
      <c r="AG10" s="260"/>
      <c r="AH10" s="260"/>
      <c r="AI10" s="260"/>
      <c r="AJ10" s="260"/>
      <c r="AK10" s="20" t="s">
        <v>18</v>
      </c>
    </row>
    <row r="11" spans="2:37" ht="27" customHeight="1" thickBot="1">
      <c r="B11" s="236" t="s">
        <v>13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1">
        <v>1096</v>
      </c>
      <c r="N11" s="238">
        <f>+N7-N8</f>
        <v>260929890</v>
      </c>
      <c r="O11" s="239"/>
      <c r="P11" s="239"/>
      <c r="Q11" s="239"/>
      <c r="R11" s="240"/>
      <c r="S11" s="21">
        <v>1097</v>
      </c>
      <c r="T11" s="238">
        <f>+T7-T8</f>
        <v>177188309.99999997</v>
      </c>
      <c r="U11" s="239"/>
      <c r="V11" s="239"/>
      <c r="W11" s="239"/>
      <c r="X11" s="240"/>
      <c r="Y11" s="21">
        <v>1106</v>
      </c>
      <c r="Z11" s="238">
        <f>+Z7-Z8</f>
        <v>131250600</v>
      </c>
      <c r="AA11" s="239"/>
      <c r="AB11" s="239"/>
      <c r="AC11" s="239"/>
      <c r="AD11" s="240"/>
      <c r="AE11" s="21">
        <v>1372</v>
      </c>
      <c r="AF11" s="238">
        <f>+AF7-AF8</f>
        <v>45937709.999999993</v>
      </c>
      <c r="AG11" s="239"/>
      <c r="AH11" s="239"/>
      <c r="AI11" s="239"/>
      <c r="AJ11" s="240"/>
      <c r="AK11" s="22" t="s">
        <v>2</v>
      </c>
    </row>
    <row r="13" spans="2:37" ht="15" thickBot="1"/>
    <row r="14" spans="2:37">
      <c r="B14" s="279" t="s">
        <v>207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1"/>
    </row>
    <row r="15" spans="2:37" ht="15" thickBot="1">
      <c r="B15" s="282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4"/>
    </row>
    <row r="16" spans="2:37" ht="15">
      <c r="B16" s="285" t="s">
        <v>3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9" t="s">
        <v>4</v>
      </c>
      <c r="N16" s="289"/>
      <c r="O16" s="289"/>
      <c r="P16" s="289"/>
      <c r="Q16" s="289"/>
      <c r="R16" s="289"/>
      <c r="S16" s="291" t="s">
        <v>5</v>
      </c>
      <c r="T16" s="292"/>
      <c r="U16" s="292"/>
      <c r="V16" s="292"/>
      <c r="W16" s="292"/>
      <c r="X16" s="292"/>
      <c r="Y16" s="295" t="s">
        <v>6</v>
      </c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7"/>
      <c r="AK16" s="298"/>
    </row>
    <row r="17" spans="2:37" ht="15">
      <c r="B17" s="287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90"/>
      <c r="N17" s="290"/>
      <c r="O17" s="290"/>
      <c r="P17" s="290"/>
      <c r="Q17" s="290"/>
      <c r="R17" s="290"/>
      <c r="S17" s="293"/>
      <c r="T17" s="294"/>
      <c r="U17" s="294"/>
      <c r="V17" s="294"/>
      <c r="W17" s="294"/>
      <c r="X17" s="294"/>
      <c r="Y17" s="300" t="s">
        <v>7</v>
      </c>
      <c r="Z17" s="301"/>
      <c r="AA17" s="301"/>
      <c r="AB17" s="301"/>
      <c r="AC17" s="301"/>
      <c r="AD17" s="301"/>
      <c r="AE17" s="302" t="s">
        <v>8</v>
      </c>
      <c r="AF17" s="303"/>
      <c r="AG17" s="303"/>
      <c r="AH17" s="303"/>
      <c r="AI17" s="303"/>
      <c r="AJ17" s="304"/>
      <c r="AK17" s="299"/>
    </row>
    <row r="18" spans="2:37" ht="19.5" customHeight="1">
      <c r="B18" s="261" t="s">
        <v>9</v>
      </c>
      <c r="C18" s="262"/>
      <c r="D18" s="262"/>
      <c r="E18" s="262"/>
      <c r="F18" s="262"/>
      <c r="G18" s="262"/>
      <c r="H18" s="262"/>
      <c r="I18" s="262"/>
      <c r="J18" s="262"/>
      <c r="K18" s="262"/>
      <c r="L18" s="263"/>
      <c r="M18" s="10">
        <v>1008</v>
      </c>
      <c r="N18" s="267"/>
      <c r="O18" s="268"/>
      <c r="P18" s="268"/>
      <c r="Q18" s="268"/>
      <c r="R18" s="269"/>
      <c r="S18" s="10">
        <v>1009</v>
      </c>
      <c r="T18" s="270"/>
      <c r="U18" s="271"/>
      <c r="V18" s="271"/>
      <c r="W18" s="271"/>
      <c r="X18" s="271"/>
      <c r="Y18" s="10">
        <v>1010</v>
      </c>
      <c r="Z18" s="270"/>
      <c r="AA18" s="271"/>
      <c r="AB18" s="271"/>
      <c r="AC18" s="271"/>
      <c r="AD18" s="272"/>
      <c r="AE18" s="11">
        <v>1356</v>
      </c>
      <c r="AF18" s="270"/>
      <c r="AG18" s="271"/>
      <c r="AH18" s="271"/>
      <c r="AI18" s="271"/>
      <c r="AJ18" s="271"/>
      <c r="AK18" s="12" t="s">
        <v>0</v>
      </c>
    </row>
    <row r="19" spans="2:37" ht="15.75" thickBot="1">
      <c r="B19" s="251" t="s">
        <v>10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13">
        <v>1011</v>
      </c>
      <c r="N19" s="273"/>
      <c r="O19" s="274"/>
      <c r="P19" s="274"/>
      <c r="Q19" s="274"/>
      <c r="R19" s="275"/>
      <c r="S19" s="13">
        <v>1012</v>
      </c>
      <c r="T19" s="276"/>
      <c r="U19" s="277"/>
      <c r="V19" s="277"/>
      <c r="W19" s="277"/>
      <c r="X19" s="277"/>
      <c r="Y19" s="13">
        <v>1013</v>
      </c>
      <c r="Z19" s="276"/>
      <c r="AA19" s="277"/>
      <c r="AB19" s="277"/>
      <c r="AC19" s="277"/>
      <c r="AD19" s="278"/>
      <c r="AE19" s="14">
        <v>1357</v>
      </c>
      <c r="AF19" s="276"/>
      <c r="AG19" s="277"/>
      <c r="AH19" s="277"/>
      <c r="AI19" s="277"/>
      <c r="AJ19" s="277"/>
      <c r="AK19" s="15" t="s">
        <v>18</v>
      </c>
    </row>
    <row r="20" spans="2:37" ht="25.5" customHeight="1">
      <c r="B20" s="261" t="s">
        <v>11</v>
      </c>
      <c r="C20" s="262"/>
      <c r="D20" s="262"/>
      <c r="E20" s="262"/>
      <c r="F20" s="262"/>
      <c r="G20" s="262"/>
      <c r="H20" s="262"/>
      <c r="I20" s="262"/>
      <c r="J20" s="262"/>
      <c r="K20" s="262"/>
      <c r="L20" s="263"/>
      <c r="M20" s="16">
        <v>1358</v>
      </c>
      <c r="N20" s="243">
        <f>+'INGRESO DIFERIDO '!D20</f>
        <v>282300000</v>
      </c>
      <c r="O20" s="244"/>
      <c r="P20" s="244"/>
      <c r="Q20" s="244"/>
      <c r="R20" s="245"/>
      <c r="S20" s="16">
        <v>1359</v>
      </c>
      <c r="T20" s="264">
        <f>+'INGRESO DIFERIDO '!D24</f>
        <v>191700000</v>
      </c>
      <c r="U20" s="265"/>
      <c r="V20" s="265"/>
      <c r="W20" s="265"/>
      <c r="X20" s="265"/>
      <c r="Y20" s="16">
        <v>1360</v>
      </c>
      <c r="Z20" s="264">
        <f>+'INGRESO DIFERIDO '!D28</f>
        <v>142000000</v>
      </c>
      <c r="AA20" s="265"/>
      <c r="AB20" s="265"/>
      <c r="AC20" s="265"/>
      <c r="AD20" s="266"/>
      <c r="AE20" s="16">
        <v>1361</v>
      </c>
      <c r="AF20" s="264">
        <f>+'INGRESO DIFERIDO '!D32</f>
        <v>49700000</v>
      </c>
      <c r="AG20" s="265"/>
      <c r="AH20" s="265"/>
      <c r="AI20" s="265"/>
      <c r="AJ20" s="265"/>
      <c r="AK20" s="17" t="s">
        <v>0</v>
      </c>
    </row>
    <row r="21" spans="2:37" ht="15.75" thickBot="1">
      <c r="B21" s="251" t="s">
        <v>10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18">
        <v>1184</v>
      </c>
      <c r="N21" s="253">
        <f>+N20/10</f>
        <v>28230000</v>
      </c>
      <c r="O21" s="254"/>
      <c r="P21" s="254"/>
      <c r="Q21" s="254"/>
      <c r="R21" s="255"/>
      <c r="S21" s="18">
        <v>1362</v>
      </c>
      <c r="T21" s="253">
        <f>+T20/10</f>
        <v>19170000</v>
      </c>
      <c r="U21" s="254"/>
      <c r="V21" s="254"/>
      <c r="W21" s="254"/>
      <c r="X21" s="255"/>
      <c r="Y21" s="18">
        <v>1363</v>
      </c>
      <c r="Z21" s="253">
        <f>+Z20/10</f>
        <v>14200000</v>
      </c>
      <c r="AA21" s="254"/>
      <c r="AB21" s="254"/>
      <c r="AC21" s="254"/>
      <c r="AD21" s="255"/>
      <c r="AE21" s="18">
        <v>1364</v>
      </c>
      <c r="AF21" s="253">
        <f>+AF20/10</f>
        <v>4970000</v>
      </c>
      <c r="AG21" s="254"/>
      <c r="AH21" s="254"/>
      <c r="AI21" s="254"/>
      <c r="AJ21" s="255"/>
      <c r="AK21" s="19" t="s">
        <v>18</v>
      </c>
    </row>
    <row r="22" spans="2:37" ht="15">
      <c r="B22" s="241" t="s">
        <v>12</v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16">
        <v>1365</v>
      </c>
      <c r="N22" s="243"/>
      <c r="O22" s="244"/>
      <c r="P22" s="244"/>
      <c r="Q22" s="244"/>
      <c r="R22" s="245"/>
      <c r="S22" s="16">
        <v>1366</v>
      </c>
      <c r="T22" s="246"/>
      <c r="U22" s="247"/>
      <c r="V22" s="247"/>
      <c r="W22" s="247"/>
      <c r="X22" s="247"/>
      <c r="Y22" s="16">
        <v>1367</v>
      </c>
      <c r="Z22" s="246"/>
      <c r="AA22" s="247"/>
      <c r="AB22" s="247"/>
      <c r="AC22" s="247"/>
      <c r="AD22" s="248"/>
      <c r="AE22" s="249"/>
      <c r="AF22" s="250"/>
      <c r="AG22" s="250"/>
      <c r="AH22" s="250"/>
      <c r="AI22" s="250"/>
      <c r="AJ22" s="250"/>
      <c r="AK22" s="17" t="s">
        <v>0</v>
      </c>
    </row>
    <row r="23" spans="2:37" ht="15.75" thickBot="1">
      <c r="B23" s="251" t="s">
        <v>10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18">
        <v>1185</v>
      </c>
      <c r="N23" s="253"/>
      <c r="O23" s="254"/>
      <c r="P23" s="254"/>
      <c r="Q23" s="254"/>
      <c r="R23" s="255"/>
      <c r="S23" s="18">
        <v>1369</v>
      </c>
      <c r="T23" s="256"/>
      <c r="U23" s="257"/>
      <c r="V23" s="257"/>
      <c r="W23" s="257"/>
      <c r="X23" s="257"/>
      <c r="Y23" s="18">
        <v>1370</v>
      </c>
      <c r="Z23" s="256"/>
      <c r="AA23" s="257"/>
      <c r="AB23" s="257"/>
      <c r="AC23" s="257"/>
      <c r="AD23" s="258"/>
      <c r="AE23" s="259"/>
      <c r="AF23" s="260"/>
      <c r="AG23" s="260"/>
      <c r="AH23" s="260"/>
      <c r="AI23" s="260"/>
      <c r="AJ23" s="260"/>
      <c r="AK23" s="20" t="s">
        <v>18</v>
      </c>
    </row>
    <row r="24" spans="2:37" ht="15.75" thickBot="1">
      <c r="B24" s="236" t="s">
        <v>13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1">
        <v>1096</v>
      </c>
      <c r="N24" s="238">
        <f>+N20-N21</f>
        <v>254070000</v>
      </c>
      <c r="O24" s="239"/>
      <c r="P24" s="239"/>
      <c r="Q24" s="239"/>
      <c r="R24" s="240"/>
      <c r="S24" s="21">
        <v>1097</v>
      </c>
      <c r="T24" s="238">
        <f>+T20-T21</f>
        <v>172530000</v>
      </c>
      <c r="U24" s="239"/>
      <c r="V24" s="239"/>
      <c r="W24" s="239"/>
      <c r="X24" s="240"/>
      <c r="Y24" s="21">
        <v>1106</v>
      </c>
      <c r="Z24" s="238">
        <f>+Z20-Z21</f>
        <v>127800000</v>
      </c>
      <c r="AA24" s="239"/>
      <c r="AB24" s="239"/>
      <c r="AC24" s="239"/>
      <c r="AD24" s="240"/>
      <c r="AE24" s="21">
        <v>1372</v>
      </c>
      <c r="AF24" s="238">
        <f>+AF20-AF21</f>
        <v>44730000</v>
      </c>
      <c r="AG24" s="239"/>
      <c r="AH24" s="239"/>
      <c r="AI24" s="239"/>
      <c r="AJ24" s="240"/>
      <c r="AK24" s="22" t="s">
        <v>2</v>
      </c>
    </row>
  </sheetData>
  <mergeCells count="86">
    <mergeCell ref="B24:L24"/>
    <mergeCell ref="N24:R24"/>
    <mergeCell ref="T24:X24"/>
    <mergeCell ref="Z24:AD24"/>
    <mergeCell ref="AF24:AJ24"/>
    <mergeCell ref="B23:L23"/>
    <mergeCell ref="N23:R23"/>
    <mergeCell ref="T23:X23"/>
    <mergeCell ref="Z23:AD23"/>
    <mergeCell ref="AE23:AJ23"/>
    <mergeCell ref="B22:L22"/>
    <mergeCell ref="N22:R22"/>
    <mergeCell ref="T22:X22"/>
    <mergeCell ref="Z22:AD22"/>
    <mergeCell ref="AE22:AJ22"/>
    <mergeCell ref="B21:L21"/>
    <mergeCell ref="N21:R21"/>
    <mergeCell ref="T21:X21"/>
    <mergeCell ref="Z21:AD21"/>
    <mergeCell ref="AF21:AJ21"/>
    <mergeCell ref="B20:L20"/>
    <mergeCell ref="N20:R20"/>
    <mergeCell ref="T20:X20"/>
    <mergeCell ref="Z20:AD20"/>
    <mergeCell ref="AF20:AJ20"/>
    <mergeCell ref="B19:L19"/>
    <mergeCell ref="N19:R19"/>
    <mergeCell ref="T19:X19"/>
    <mergeCell ref="Z19:AD19"/>
    <mergeCell ref="AF19:AJ19"/>
    <mergeCell ref="B18:L18"/>
    <mergeCell ref="N18:R18"/>
    <mergeCell ref="T18:X18"/>
    <mergeCell ref="Z18:AD18"/>
    <mergeCell ref="AF18:AJ18"/>
    <mergeCell ref="B14:AK15"/>
    <mergeCell ref="B16:L17"/>
    <mergeCell ref="M16:R17"/>
    <mergeCell ref="S16:X17"/>
    <mergeCell ref="Y16:AJ16"/>
    <mergeCell ref="AK16:AK17"/>
    <mergeCell ref="Y17:AD17"/>
    <mergeCell ref="AE17:AJ17"/>
    <mergeCell ref="B1:AK2"/>
    <mergeCell ref="B3:L4"/>
    <mergeCell ref="M3:R4"/>
    <mergeCell ref="S3:X4"/>
    <mergeCell ref="Y3:AJ3"/>
    <mergeCell ref="AK3:AK4"/>
    <mergeCell ref="Y4:AD4"/>
    <mergeCell ref="AE4:AJ4"/>
    <mergeCell ref="B6:L6"/>
    <mergeCell ref="N6:R6"/>
    <mergeCell ref="T6:X6"/>
    <mergeCell ref="Z6:AD6"/>
    <mergeCell ref="AF6:AJ6"/>
    <mergeCell ref="B5:L5"/>
    <mergeCell ref="N5:R5"/>
    <mergeCell ref="T5:X5"/>
    <mergeCell ref="Z5:AD5"/>
    <mergeCell ref="AF5:AJ5"/>
    <mergeCell ref="B8:L8"/>
    <mergeCell ref="N8:R8"/>
    <mergeCell ref="T8:X8"/>
    <mergeCell ref="Z8:AD8"/>
    <mergeCell ref="AF8:AJ8"/>
    <mergeCell ref="B7:L7"/>
    <mergeCell ref="N7:R7"/>
    <mergeCell ref="T7:X7"/>
    <mergeCell ref="Z7:AD7"/>
    <mergeCell ref="AF7:AJ7"/>
    <mergeCell ref="B10:L10"/>
    <mergeCell ref="N10:R10"/>
    <mergeCell ref="T10:X10"/>
    <mergeCell ref="Z10:AD10"/>
    <mergeCell ref="AE10:AJ10"/>
    <mergeCell ref="B9:L9"/>
    <mergeCell ref="N9:R9"/>
    <mergeCell ref="T9:X9"/>
    <mergeCell ref="Z9:AD9"/>
    <mergeCell ref="AE9:AJ9"/>
    <mergeCell ref="B11:L11"/>
    <mergeCell ref="N11:R11"/>
    <mergeCell ref="T11:X11"/>
    <mergeCell ref="Z11:AD11"/>
    <mergeCell ref="AF11:AJ11"/>
  </mergeCells>
  <hyperlinks>
    <hyperlink ref="B1:AK2" location="'Indice F22'!A1" display="RECUADRO N° 7: INGRESO DIFERIDO Y SALDOS PENDIENTES DE AMORTIZACIÓN."/>
    <hyperlink ref="B14:AK15" location="'Indice F22'!A1" display="RECUADRO N° 7: INGRESO DIFERIDO Y SALDOS PENDIENTES DE AMORTIZACIÓN."/>
  </hyperlinks>
  <pageMargins left="0.46" right="0.15748031496062992" top="0.74803149606299213" bottom="0.74803149606299213" header="0.31496062992125984" footer="0.31496062992125984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1"/>
  <sheetViews>
    <sheetView showGridLines="0" zoomScale="80" zoomScaleNormal="80" workbookViewId="0">
      <selection activeCell="AF11" sqref="AF11:AJ11"/>
    </sheetView>
  </sheetViews>
  <sheetFormatPr baseColWidth="10" defaultColWidth="11.5703125" defaultRowHeight="14.25"/>
  <cols>
    <col min="1" max="1" width="1.85546875" style="6" customWidth="1"/>
    <col min="2" max="2" width="4.5703125" style="6" customWidth="1"/>
    <col min="3" max="3" width="18.85546875" style="6" customWidth="1"/>
    <col min="4" max="4" width="6.85546875" style="6" customWidth="1"/>
    <col min="5" max="5" width="8.140625" style="6" customWidth="1"/>
    <col min="6" max="9" width="4.5703125" style="6" customWidth="1"/>
    <col min="10" max="10" width="7.5703125" style="6" customWidth="1"/>
    <col min="11" max="12" width="8.5703125" style="6" customWidth="1"/>
    <col min="13" max="13" width="8.140625" style="6" customWidth="1"/>
    <col min="14" max="15" width="4.5703125" style="6" customWidth="1"/>
    <col min="16" max="16" width="7.140625" style="6" customWidth="1"/>
    <col min="17" max="17" width="7.85546875" style="6" customWidth="1"/>
    <col min="18" max="18" width="4.5703125" style="6" customWidth="1"/>
    <col min="19" max="19" width="8.140625" style="6" customWidth="1"/>
    <col min="20" max="20" width="9.42578125" style="6" customWidth="1"/>
    <col min="21" max="21" width="7.140625" style="6" customWidth="1"/>
    <col min="22" max="23" width="8.5703125" style="6" customWidth="1"/>
    <col min="24" max="24" width="4.5703125" style="6" customWidth="1"/>
    <col min="25" max="25" width="7.42578125" style="6" customWidth="1"/>
    <col min="26" max="27" width="4.5703125" style="6" customWidth="1"/>
    <col min="28" max="28" width="7" style="6" customWidth="1"/>
    <col min="29" max="29" width="8.140625" style="6" customWidth="1"/>
    <col min="30" max="30" width="8" style="6" customWidth="1"/>
    <col min="31" max="31" width="7.7109375" style="6" bestFit="1" customWidth="1"/>
    <col min="32" max="32" width="6.5703125" style="6" customWidth="1"/>
    <col min="33" max="33" width="4.5703125" style="6" customWidth="1"/>
    <col min="34" max="34" width="7.85546875" style="6" customWidth="1"/>
    <col min="35" max="35" width="8.140625" style="6" customWidth="1"/>
    <col min="36" max="36" width="4.5703125" style="6" customWidth="1"/>
    <col min="37" max="37" width="7.85546875" style="6" customWidth="1"/>
    <col min="38" max="39" width="4.5703125" style="6" customWidth="1"/>
    <col min="40" max="40" width="11.5703125" style="6"/>
    <col min="41" max="41" width="8.42578125" style="6" customWidth="1"/>
    <col min="42" max="42" width="5.42578125" style="6" customWidth="1"/>
    <col min="43" max="44" width="5.140625" style="6" customWidth="1"/>
    <col min="45" max="45" width="6.42578125" style="6" customWidth="1"/>
    <col min="46" max="46" width="11.5703125" style="6"/>
    <col min="47" max="47" width="8.42578125" style="6" customWidth="1"/>
    <col min="48" max="48" width="3.140625" style="6" customWidth="1"/>
    <col min="49" max="49" width="5.140625" style="6" customWidth="1"/>
    <col min="50" max="50" width="7.42578125" style="6" customWidth="1"/>
    <col min="51" max="51" width="4.5703125" style="6" customWidth="1"/>
    <col min="52" max="256" width="11.5703125" style="6"/>
    <col min="257" max="257" width="1.85546875" style="6" customWidth="1"/>
    <col min="258" max="258" width="4.5703125" style="6" customWidth="1"/>
    <col min="259" max="259" width="18.85546875" style="6" customWidth="1"/>
    <col min="260" max="260" width="6.85546875" style="6" customWidth="1"/>
    <col min="261" max="261" width="8.140625" style="6" customWidth="1"/>
    <col min="262" max="265" width="4.5703125" style="6" customWidth="1"/>
    <col min="266" max="266" width="7.5703125" style="6" customWidth="1"/>
    <col min="267" max="268" width="8.5703125" style="6" customWidth="1"/>
    <col min="269" max="269" width="8.140625" style="6" customWidth="1"/>
    <col min="270" max="271" width="4.5703125" style="6" customWidth="1"/>
    <col min="272" max="272" width="7.140625" style="6" customWidth="1"/>
    <col min="273" max="273" width="7.85546875" style="6" customWidth="1"/>
    <col min="274" max="274" width="4.5703125" style="6" customWidth="1"/>
    <col min="275" max="275" width="8.140625" style="6" customWidth="1"/>
    <col min="276" max="276" width="9.42578125" style="6" customWidth="1"/>
    <col min="277" max="277" width="7.140625" style="6" customWidth="1"/>
    <col min="278" max="279" width="8.5703125" style="6" customWidth="1"/>
    <col min="280" max="280" width="4.5703125" style="6" customWidth="1"/>
    <col min="281" max="281" width="7.42578125" style="6" customWidth="1"/>
    <col min="282" max="283" width="4.5703125" style="6" customWidth="1"/>
    <col min="284" max="284" width="7" style="6" customWidth="1"/>
    <col min="285" max="285" width="8.140625" style="6" customWidth="1"/>
    <col min="286" max="286" width="8" style="6" customWidth="1"/>
    <col min="287" max="287" width="7.140625" style="6" customWidth="1"/>
    <col min="288" max="288" width="6.5703125" style="6" customWidth="1"/>
    <col min="289" max="289" width="4.5703125" style="6" customWidth="1"/>
    <col min="290" max="290" width="7.85546875" style="6" customWidth="1"/>
    <col min="291" max="291" width="8.140625" style="6" customWidth="1"/>
    <col min="292" max="295" width="4.5703125" style="6" customWidth="1"/>
    <col min="296" max="296" width="11.5703125" style="6"/>
    <col min="297" max="297" width="8.42578125" style="6" customWidth="1"/>
    <col min="298" max="298" width="5.42578125" style="6" customWidth="1"/>
    <col min="299" max="300" width="5.140625" style="6" customWidth="1"/>
    <col min="301" max="301" width="6.42578125" style="6" customWidth="1"/>
    <col min="302" max="302" width="11.5703125" style="6"/>
    <col min="303" max="303" width="8.42578125" style="6" customWidth="1"/>
    <col min="304" max="304" width="3.140625" style="6" customWidth="1"/>
    <col min="305" max="305" width="5.140625" style="6" customWidth="1"/>
    <col min="306" max="306" width="7.42578125" style="6" customWidth="1"/>
    <col min="307" max="307" width="4.5703125" style="6" customWidth="1"/>
    <col min="308" max="512" width="11.5703125" style="6"/>
    <col min="513" max="513" width="1.85546875" style="6" customWidth="1"/>
    <col min="514" max="514" width="4.5703125" style="6" customWidth="1"/>
    <col min="515" max="515" width="18.85546875" style="6" customWidth="1"/>
    <col min="516" max="516" width="6.85546875" style="6" customWidth="1"/>
    <col min="517" max="517" width="8.140625" style="6" customWidth="1"/>
    <col min="518" max="521" width="4.5703125" style="6" customWidth="1"/>
    <col min="522" max="522" width="7.5703125" style="6" customWidth="1"/>
    <col min="523" max="524" width="8.5703125" style="6" customWidth="1"/>
    <col min="525" max="525" width="8.140625" style="6" customWidth="1"/>
    <col min="526" max="527" width="4.5703125" style="6" customWidth="1"/>
    <col min="528" max="528" width="7.140625" style="6" customWidth="1"/>
    <col min="529" max="529" width="7.85546875" style="6" customWidth="1"/>
    <col min="530" max="530" width="4.5703125" style="6" customWidth="1"/>
    <col min="531" max="531" width="8.140625" style="6" customWidth="1"/>
    <col min="532" max="532" width="9.42578125" style="6" customWidth="1"/>
    <col min="533" max="533" width="7.140625" style="6" customWidth="1"/>
    <col min="534" max="535" width="8.5703125" style="6" customWidth="1"/>
    <col min="536" max="536" width="4.5703125" style="6" customWidth="1"/>
    <col min="537" max="537" width="7.42578125" style="6" customWidth="1"/>
    <col min="538" max="539" width="4.5703125" style="6" customWidth="1"/>
    <col min="540" max="540" width="7" style="6" customWidth="1"/>
    <col min="541" max="541" width="8.140625" style="6" customWidth="1"/>
    <col min="542" max="542" width="8" style="6" customWidth="1"/>
    <col min="543" max="543" width="7.140625" style="6" customWidth="1"/>
    <col min="544" max="544" width="6.5703125" style="6" customWidth="1"/>
    <col min="545" max="545" width="4.5703125" style="6" customWidth="1"/>
    <col min="546" max="546" width="7.85546875" style="6" customWidth="1"/>
    <col min="547" max="547" width="8.140625" style="6" customWidth="1"/>
    <col min="548" max="551" width="4.5703125" style="6" customWidth="1"/>
    <col min="552" max="552" width="11.5703125" style="6"/>
    <col min="553" max="553" width="8.42578125" style="6" customWidth="1"/>
    <col min="554" max="554" width="5.42578125" style="6" customWidth="1"/>
    <col min="555" max="556" width="5.140625" style="6" customWidth="1"/>
    <col min="557" max="557" width="6.42578125" style="6" customWidth="1"/>
    <col min="558" max="558" width="11.5703125" style="6"/>
    <col min="559" max="559" width="8.42578125" style="6" customWidth="1"/>
    <col min="560" max="560" width="3.140625" style="6" customWidth="1"/>
    <col min="561" max="561" width="5.140625" style="6" customWidth="1"/>
    <col min="562" max="562" width="7.42578125" style="6" customWidth="1"/>
    <col min="563" max="563" width="4.5703125" style="6" customWidth="1"/>
    <col min="564" max="768" width="11.5703125" style="6"/>
    <col min="769" max="769" width="1.85546875" style="6" customWidth="1"/>
    <col min="770" max="770" width="4.5703125" style="6" customWidth="1"/>
    <col min="771" max="771" width="18.85546875" style="6" customWidth="1"/>
    <col min="772" max="772" width="6.85546875" style="6" customWidth="1"/>
    <col min="773" max="773" width="8.140625" style="6" customWidth="1"/>
    <col min="774" max="777" width="4.5703125" style="6" customWidth="1"/>
    <col min="778" max="778" width="7.5703125" style="6" customWidth="1"/>
    <col min="779" max="780" width="8.5703125" style="6" customWidth="1"/>
    <col min="781" max="781" width="8.140625" style="6" customWidth="1"/>
    <col min="782" max="783" width="4.5703125" style="6" customWidth="1"/>
    <col min="784" max="784" width="7.140625" style="6" customWidth="1"/>
    <col min="785" max="785" width="7.85546875" style="6" customWidth="1"/>
    <col min="786" max="786" width="4.5703125" style="6" customWidth="1"/>
    <col min="787" max="787" width="8.140625" style="6" customWidth="1"/>
    <col min="788" max="788" width="9.42578125" style="6" customWidth="1"/>
    <col min="789" max="789" width="7.140625" style="6" customWidth="1"/>
    <col min="790" max="791" width="8.5703125" style="6" customWidth="1"/>
    <col min="792" max="792" width="4.5703125" style="6" customWidth="1"/>
    <col min="793" max="793" width="7.42578125" style="6" customWidth="1"/>
    <col min="794" max="795" width="4.5703125" style="6" customWidth="1"/>
    <col min="796" max="796" width="7" style="6" customWidth="1"/>
    <col min="797" max="797" width="8.140625" style="6" customWidth="1"/>
    <col min="798" max="798" width="8" style="6" customWidth="1"/>
    <col min="799" max="799" width="7.140625" style="6" customWidth="1"/>
    <col min="800" max="800" width="6.5703125" style="6" customWidth="1"/>
    <col min="801" max="801" width="4.5703125" style="6" customWidth="1"/>
    <col min="802" max="802" width="7.85546875" style="6" customWidth="1"/>
    <col min="803" max="803" width="8.140625" style="6" customWidth="1"/>
    <col min="804" max="807" width="4.5703125" style="6" customWidth="1"/>
    <col min="808" max="808" width="11.5703125" style="6"/>
    <col min="809" max="809" width="8.42578125" style="6" customWidth="1"/>
    <col min="810" max="810" width="5.42578125" style="6" customWidth="1"/>
    <col min="811" max="812" width="5.140625" style="6" customWidth="1"/>
    <col min="813" max="813" width="6.42578125" style="6" customWidth="1"/>
    <col min="814" max="814" width="11.5703125" style="6"/>
    <col min="815" max="815" width="8.42578125" style="6" customWidth="1"/>
    <col min="816" max="816" width="3.140625" style="6" customWidth="1"/>
    <col min="817" max="817" width="5.140625" style="6" customWidth="1"/>
    <col min="818" max="818" width="7.42578125" style="6" customWidth="1"/>
    <col min="819" max="819" width="4.5703125" style="6" customWidth="1"/>
    <col min="820" max="1024" width="11.5703125" style="6"/>
    <col min="1025" max="1025" width="1.85546875" style="6" customWidth="1"/>
    <col min="1026" max="1026" width="4.5703125" style="6" customWidth="1"/>
    <col min="1027" max="1027" width="18.85546875" style="6" customWidth="1"/>
    <col min="1028" max="1028" width="6.85546875" style="6" customWidth="1"/>
    <col min="1029" max="1029" width="8.140625" style="6" customWidth="1"/>
    <col min="1030" max="1033" width="4.5703125" style="6" customWidth="1"/>
    <col min="1034" max="1034" width="7.5703125" style="6" customWidth="1"/>
    <col min="1035" max="1036" width="8.5703125" style="6" customWidth="1"/>
    <col min="1037" max="1037" width="8.140625" style="6" customWidth="1"/>
    <col min="1038" max="1039" width="4.5703125" style="6" customWidth="1"/>
    <col min="1040" max="1040" width="7.140625" style="6" customWidth="1"/>
    <col min="1041" max="1041" width="7.85546875" style="6" customWidth="1"/>
    <col min="1042" max="1042" width="4.5703125" style="6" customWidth="1"/>
    <col min="1043" max="1043" width="8.140625" style="6" customWidth="1"/>
    <col min="1044" max="1044" width="9.42578125" style="6" customWidth="1"/>
    <col min="1045" max="1045" width="7.140625" style="6" customWidth="1"/>
    <col min="1046" max="1047" width="8.5703125" style="6" customWidth="1"/>
    <col min="1048" max="1048" width="4.5703125" style="6" customWidth="1"/>
    <col min="1049" max="1049" width="7.42578125" style="6" customWidth="1"/>
    <col min="1050" max="1051" width="4.5703125" style="6" customWidth="1"/>
    <col min="1052" max="1052" width="7" style="6" customWidth="1"/>
    <col min="1053" max="1053" width="8.140625" style="6" customWidth="1"/>
    <col min="1054" max="1054" width="8" style="6" customWidth="1"/>
    <col min="1055" max="1055" width="7.140625" style="6" customWidth="1"/>
    <col min="1056" max="1056" width="6.5703125" style="6" customWidth="1"/>
    <col min="1057" max="1057" width="4.5703125" style="6" customWidth="1"/>
    <col min="1058" max="1058" width="7.85546875" style="6" customWidth="1"/>
    <col min="1059" max="1059" width="8.140625" style="6" customWidth="1"/>
    <col min="1060" max="1063" width="4.5703125" style="6" customWidth="1"/>
    <col min="1064" max="1064" width="11.5703125" style="6"/>
    <col min="1065" max="1065" width="8.42578125" style="6" customWidth="1"/>
    <col min="1066" max="1066" width="5.42578125" style="6" customWidth="1"/>
    <col min="1067" max="1068" width="5.140625" style="6" customWidth="1"/>
    <col min="1069" max="1069" width="6.42578125" style="6" customWidth="1"/>
    <col min="1070" max="1070" width="11.5703125" style="6"/>
    <col min="1071" max="1071" width="8.42578125" style="6" customWidth="1"/>
    <col min="1072" max="1072" width="3.140625" style="6" customWidth="1"/>
    <col min="1073" max="1073" width="5.140625" style="6" customWidth="1"/>
    <col min="1074" max="1074" width="7.42578125" style="6" customWidth="1"/>
    <col min="1075" max="1075" width="4.5703125" style="6" customWidth="1"/>
    <col min="1076" max="1280" width="11.5703125" style="6"/>
    <col min="1281" max="1281" width="1.85546875" style="6" customWidth="1"/>
    <col min="1282" max="1282" width="4.5703125" style="6" customWidth="1"/>
    <col min="1283" max="1283" width="18.85546875" style="6" customWidth="1"/>
    <col min="1284" max="1284" width="6.85546875" style="6" customWidth="1"/>
    <col min="1285" max="1285" width="8.140625" style="6" customWidth="1"/>
    <col min="1286" max="1289" width="4.5703125" style="6" customWidth="1"/>
    <col min="1290" max="1290" width="7.5703125" style="6" customWidth="1"/>
    <col min="1291" max="1292" width="8.5703125" style="6" customWidth="1"/>
    <col min="1293" max="1293" width="8.140625" style="6" customWidth="1"/>
    <col min="1294" max="1295" width="4.5703125" style="6" customWidth="1"/>
    <col min="1296" max="1296" width="7.140625" style="6" customWidth="1"/>
    <col min="1297" max="1297" width="7.85546875" style="6" customWidth="1"/>
    <col min="1298" max="1298" width="4.5703125" style="6" customWidth="1"/>
    <col min="1299" max="1299" width="8.140625" style="6" customWidth="1"/>
    <col min="1300" max="1300" width="9.42578125" style="6" customWidth="1"/>
    <col min="1301" max="1301" width="7.140625" style="6" customWidth="1"/>
    <col min="1302" max="1303" width="8.5703125" style="6" customWidth="1"/>
    <col min="1304" max="1304" width="4.5703125" style="6" customWidth="1"/>
    <col min="1305" max="1305" width="7.42578125" style="6" customWidth="1"/>
    <col min="1306" max="1307" width="4.5703125" style="6" customWidth="1"/>
    <col min="1308" max="1308" width="7" style="6" customWidth="1"/>
    <col min="1309" max="1309" width="8.140625" style="6" customWidth="1"/>
    <col min="1310" max="1310" width="8" style="6" customWidth="1"/>
    <col min="1311" max="1311" width="7.140625" style="6" customWidth="1"/>
    <col min="1312" max="1312" width="6.5703125" style="6" customWidth="1"/>
    <col min="1313" max="1313" width="4.5703125" style="6" customWidth="1"/>
    <col min="1314" max="1314" width="7.85546875" style="6" customWidth="1"/>
    <col min="1315" max="1315" width="8.140625" style="6" customWidth="1"/>
    <col min="1316" max="1319" width="4.5703125" style="6" customWidth="1"/>
    <col min="1320" max="1320" width="11.5703125" style="6"/>
    <col min="1321" max="1321" width="8.42578125" style="6" customWidth="1"/>
    <col min="1322" max="1322" width="5.42578125" style="6" customWidth="1"/>
    <col min="1323" max="1324" width="5.140625" style="6" customWidth="1"/>
    <col min="1325" max="1325" width="6.42578125" style="6" customWidth="1"/>
    <col min="1326" max="1326" width="11.5703125" style="6"/>
    <col min="1327" max="1327" width="8.42578125" style="6" customWidth="1"/>
    <col min="1328" max="1328" width="3.140625" style="6" customWidth="1"/>
    <col min="1329" max="1329" width="5.140625" style="6" customWidth="1"/>
    <col min="1330" max="1330" width="7.42578125" style="6" customWidth="1"/>
    <col min="1331" max="1331" width="4.5703125" style="6" customWidth="1"/>
    <col min="1332" max="1536" width="11.5703125" style="6"/>
    <col min="1537" max="1537" width="1.85546875" style="6" customWidth="1"/>
    <col min="1538" max="1538" width="4.5703125" style="6" customWidth="1"/>
    <col min="1539" max="1539" width="18.85546875" style="6" customWidth="1"/>
    <col min="1540" max="1540" width="6.85546875" style="6" customWidth="1"/>
    <col min="1541" max="1541" width="8.140625" style="6" customWidth="1"/>
    <col min="1542" max="1545" width="4.5703125" style="6" customWidth="1"/>
    <col min="1546" max="1546" width="7.5703125" style="6" customWidth="1"/>
    <col min="1547" max="1548" width="8.5703125" style="6" customWidth="1"/>
    <col min="1549" max="1549" width="8.140625" style="6" customWidth="1"/>
    <col min="1550" max="1551" width="4.5703125" style="6" customWidth="1"/>
    <col min="1552" max="1552" width="7.140625" style="6" customWidth="1"/>
    <col min="1553" max="1553" width="7.85546875" style="6" customWidth="1"/>
    <col min="1554" max="1554" width="4.5703125" style="6" customWidth="1"/>
    <col min="1555" max="1555" width="8.140625" style="6" customWidth="1"/>
    <col min="1556" max="1556" width="9.42578125" style="6" customWidth="1"/>
    <col min="1557" max="1557" width="7.140625" style="6" customWidth="1"/>
    <col min="1558" max="1559" width="8.5703125" style="6" customWidth="1"/>
    <col min="1560" max="1560" width="4.5703125" style="6" customWidth="1"/>
    <col min="1561" max="1561" width="7.42578125" style="6" customWidth="1"/>
    <col min="1562" max="1563" width="4.5703125" style="6" customWidth="1"/>
    <col min="1564" max="1564" width="7" style="6" customWidth="1"/>
    <col min="1565" max="1565" width="8.140625" style="6" customWidth="1"/>
    <col min="1566" max="1566" width="8" style="6" customWidth="1"/>
    <col min="1567" max="1567" width="7.140625" style="6" customWidth="1"/>
    <col min="1568" max="1568" width="6.5703125" style="6" customWidth="1"/>
    <col min="1569" max="1569" width="4.5703125" style="6" customWidth="1"/>
    <col min="1570" max="1570" width="7.85546875" style="6" customWidth="1"/>
    <col min="1571" max="1571" width="8.140625" style="6" customWidth="1"/>
    <col min="1572" max="1575" width="4.5703125" style="6" customWidth="1"/>
    <col min="1576" max="1576" width="11.5703125" style="6"/>
    <col min="1577" max="1577" width="8.42578125" style="6" customWidth="1"/>
    <col min="1578" max="1578" width="5.42578125" style="6" customWidth="1"/>
    <col min="1579" max="1580" width="5.140625" style="6" customWidth="1"/>
    <col min="1581" max="1581" width="6.42578125" style="6" customWidth="1"/>
    <col min="1582" max="1582" width="11.5703125" style="6"/>
    <col min="1583" max="1583" width="8.42578125" style="6" customWidth="1"/>
    <col min="1584" max="1584" width="3.140625" style="6" customWidth="1"/>
    <col min="1585" max="1585" width="5.140625" style="6" customWidth="1"/>
    <col min="1586" max="1586" width="7.42578125" style="6" customWidth="1"/>
    <col min="1587" max="1587" width="4.5703125" style="6" customWidth="1"/>
    <col min="1588" max="1792" width="11.5703125" style="6"/>
    <col min="1793" max="1793" width="1.85546875" style="6" customWidth="1"/>
    <col min="1794" max="1794" width="4.5703125" style="6" customWidth="1"/>
    <col min="1795" max="1795" width="18.85546875" style="6" customWidth="1"/>
    <col min="1796" max="1796" width="6.85546875" style="6" customWidth="1"/>
    <col min="1797" max="1797" width="8.140625" style="6" customWidth="1"/>
    <col min="1798" max="1801" width="4.5703125" style="6" customWidth="1"/>
    <col min="1802" max="1802" width="7.5703125" style="6" customWidth="1"/>
    <col min="1803" max="1804" width="8.5703125" style="6" customWidth="1"/>
    <col min="1805" max="1805" width="8.140625" style="6" customWidth="1"/>
    <col min="1806" max="1807" width="4.5703125" style="6" customWidth="1"/>
    <col min="1808" max="1808" width="7.140625" style="6" customWidth="1"/>
    <col min="1809" max="1809" width="7.85546875" style="6" customWidth="1"/>
    <col min="1810" max="1810" width="4.5703125" style="6" customWidth="1"/>
    <col min="1811" max="1811" width="8.140625" style="6" customWidth="1"/>
    <col min="1812" max="1812" width="9.42578125" style="6" customWidth="1"/>
    <col min="1813" max="1813" width="7.140625" style="6" customWidth="1"/>
    <col min="1814" max="1815" width="8.5703125" style="6" customWidth="1"/>
    <col min="1816" max="1816" width="4.5703125" style="6" customWidth="1"/>
    <col min="1817" max="1817" width="7.42578125" style="6" customWidth="1"/>
    <col min="1818" max="1819" width="4.5703125" style="6" customWidth="1"/>
    <col min="1820" max="1820" width="7" style="6" customWidth="1"/>
    <col min="1821" max="1821" width="8.140625" style="6" customWidth="1"/>
    <col min="1822" max="1822" width="8" style="6" customWidth="1"/>
    <col min="1823" max="1823" width="7.140625" style="6" customWidth="1"/>
    <col min="1824" max="1824" width="6.5703125" style="6" customWidth="1"/>
    <col min="1825" max="1825" width="4.5703125" style="6" customWidth="1"/>
    <col min="1826" max="1826" width="7.85546875" style="6" customWidth="1"/>
    <col min="1827" max="1827" width="8.140625" style="6" customWidth="1"/>
    <col min="1828" max="1831" width="4.5703125" style="6" customWidth="1"/>
    <col min="1832" max="1832" width="11.5703125" style="6"/>
    <col min="1833" max="1833" width="8.42578125" style="6" customWidth="1"/>
    <col min="1834" max="1834" width="5.42578125" style="6" customWidth="1"/>
    <col min="1835" max="1836" width="5.140625" style="6" customWidth="1"/>
    <col min="1837" max="1837" width="6.42578125" style="6" customWidth="1"/>
    <col min="1838" max="1838" width="11.5703125" style="6"/>
    <col min="1839" max="1839" width="8.42578125" style="6" customWidth="1"/>
    <col min="1840" max="1840" width="3.140625" style="6" customWidth="1"/>
    <col min="1841" max="1841" width="5.140625" style="6" customWidth="1"/>
    <col min="1842" max="1842" width="7.42578125" style="6" customWidth="1"/>
    <col min="1843" max="1843" width="4.5703125" style="6" customWidth="1"/>
    <col min="1844" max="2048" width="11.5703125" style="6"/>
    <col min="2049" max="2049" width="1.85546875" style="6" customWidth="1"/>
    <col min="2050" max="2050" width="4.5703125" style="6" customWidth="1"/>
    <col min="2051" max="2051" width="18.85546875" style="6" customWidth="1"/>
    <col min="2052" max="2052" width="6.85546875" style="6" customWidth="1"/>
    <col min="2053" max="2053" width="8.140625" style="6" customWidth="1"/>
    <col min="2054" max="2057" width="4.5703125" style="6" customWidth="1"/>
    <col min="2058" max="2058" width="7.5703125" style="6" customWidth="1"/>
    <col min="2059" max="2060" width="8.5703125" style="6" customWidth="1"/>
    <col min="2061" max="2061" width="8.140625" style="6" customWidth="1"/>
    <col min="2062" max="2063" width="4.5703125" style="6" customWidth="1"/>
    <col min="2064" max="2064" width="7.140625" style="6" customWidth="1"/>
    <col min="2065" max="2065" width="7.85546875" style="6" customWidth="1"/>
    <col min="2066" max="2066" width="4.5703125" style="6" customWidth="1"/>
    <col min="2067" max="2067" width="8.140625" style="6" customWidth="1"/>
    <col min="2068" max="2068" width="9.42578125" style="6" customWidth="1"/>
    <col min="2069" max="2069" width="7.140625" style="6" customWidth="1"/>
    <col min="2070" max="2071" width="8.5703125" style="6" customWidth="1"/>
    <col min="2072" max="2072" width="4.5703125" style="6" customWidth="1"/>
    <col min="2073" max="2073" width="7.42578125" style="6" customWidth="1"/>
    <col min="2074" max="2075" width="4.5703125" style="6" customWidth="1"/>
    <col min="2076" max="2076" width="7" style="6" customWidth="1"/>
    <col min="2077" max="2077" width="8.140625" style="6" customWidth="1"/>
    <col min="2078" max="2078" width="8" style="6" customWidth="1"/>
    <col min="2079" max="2079" width="7.140625" style="6" customWidth="1"/>
    <col min="2080" max="2080" width="6.5703125" style="6" customWidth="1"/>
    <col min="2081" max="2081" width="4.5703125" style="6" customWidth="1"/>
    <col min="2082" max="2082" width="7.85546875" style="6" customWidth="1"/>
    <col min="2083" max="2083" width="8.140625" style="6" customWidth="1"/>
    <col min="2084" max="2087" width="4.5703125" style="6" customWidth="1"/>
    <col min="2088" max="2088" width="11.5703125" style="6"/>
    <col min="2089" max="2089" width="8.42578125" style="6" customWidth="1"/>
    <col min="2090" max="2090" width="5.42578125" style="6" customWidth="1"/>
    <col min="2091" max="2092" width="5.140625" style="6" customWidth="1"/>
    <col min="2093" max="2093" width="6.42578125" style="6" customWidth="1"/>
    <col min="2094" max="2094" width="11.5703125" style="6"/>
    <col min="2095" max="2095" width="8.42578125" style="6" customWidth="1"/>
    <col min="2096" max="2096" width="3.140625" style="6" customWidth="1"/>
    <col min="2097" max="2097" width="5.140625" style="6" customWidth="1"/>
    <col min="2098" max="2098" width="7.42578125" style="6" customWidth="1"/>
    <col min="2099" max="2099" width="4.5703125" style="6" customWidth="1"/>
    <col min="2100" max="2304" width="11.5703125" style="6"/>
    <col min="2305" max="2305" width="1.85546875" style="6" customWidth="1"/>
    <col min="2306" max="2306" width="4.5703125" style="6" customWidth="1"/>
    <col min="2307" max="2307" width="18.85546875" style="6" customWidth="1"/>
    <col min="2308" max="2308" width="6.85546875" style="6" customWidth="1"/>
    <col min="2309" max="2309" width="8.140625" style="6" customWidth="1"/>
    <col min="2310" max="2313" width="4.5703125" style="6" customWidth="1"/>
    <col min="2314" max="2314" width="7.5703125" style="6" customWidth="1"/>
    <col min="2315" max="2316" width="8.5703125" style="6" customWidth="1"/>
    <col min="2317" max="2317" width="8.140625" style="6" customWidth="1"/>
    <col min="2318" max="2319" width="4.5703125" style="6" customWidth="1"/>
    <col min="2320" max="2320" width="7.140625" style="6" customWidth="1"/>
    <col min="2321" max="2321" width="7.85546875" style="6" customWidth="1"/>
    <col min="2322" max="2322" width="4.5703125" style="6" customWidth="1"/>
    <col min="2323" max="2323" width="8.140625" style="6" customWidth="1"/>
    <col min="2324" max="2324" width="9.42578125" style="6" customWidth="1"/>
    <col min="2325" max="2325" width="7.140625" style="6" customWidth="1"/>
    <col min="2326" max="2327" width="8.5703125" style="6" customWidth="1"/>
    <col min="2328" max="2328" width="4.5703125" style="6" customWidth="1"/>
    <col min="2329" max="2329" width="7.42578125" style="6" customWidth="1"/>
    <col min="2330" max="2331" width="4.5703125" style="6" customWidth="1"/>
    <col min="2332" max="2332" width="7" style="6" customWidth="1"/>
    <col min="2333" max="2333" width="8.140625" style="6" customWidth="1"/>
    <col min="2334" max="2334" width="8" style="6" customWidth="1"/>
    <col min="2335" max="2335" width="7.140625" style="6" customWidth="1"/>
    <col min="2336" max="2336" width="6.5703125" style="6" customWidth="1"/>
    <col min="2337" max="2337" width="4.5703125" style="6" customWidth="1"/>
    <col min="2338" max="2338" width="7.85546875" style="6" customWidth="1"/>
    <col min="2339" max="2339" width="8.140625" style="6" customWidth="1"/>
    <col min="2340" max="2343" width="4.5703125" style="6" customWidth="1"/>
    <col min="2344" max="2344" width="11.5703125" style="6"/>
    <col min="2345" max="2345" width="8.42578125" style="6" customWidth="1"/>
    <col min="2346" max="2346" width="5.42578125" style="6" customWidth="1"/>
    <col min="2347" max="2348" width="5.140625" style="6" customWidth="1"/>
    <col min="2349" max="2349" width="6.42578125" style="6" customWidth="1"/>
    <col min="2350" max="2350" width="11.5703125" style="6"/>
    <col min="2351" max="2351" width="8.42578125" style="6" customWidth="1"/>
    <col min="2352" max="2352" width="3.140625" style="6" customWidth="1"/>
    <col min="2353" max="2353" width="5.140625" style="6" customWidth="1"/>
    <col min="2354" max="2354" width="7.42578125" style="6" customWidth="1"/>
    <col min="2355" max="2355" width="4.5703125" style="6" customWidth="1"/>
    <col min="2356" max="2560" width="11.5703125" style="6"/>
    <col min="2561" max="2561" width="1.85546875" style="6" customWidth="1"/>
    <col min="2562" max="2562" width="4.5703125" style="6" customWidth="1"/>
    <col min="2563" max="2563" width="18.85546875" style="6" customWidth="1"/>
    <col min="2564" max="2564" width="6.85546875" style="6" customWidth="1"/>
    <col min="2565" max="2565" width="8.140625" style="6" customWidth="1"/>
    <col min="2566" max="2569" width="4.5703125" style="6" customWidth="1"/>
    <col min="2570" max="2570" width="7.5703125" style="6" customWidth="1"/>
    <col min="2571" max="2572" width="8.5703125" style="6" customWidth="1"/>
    <col min="2573" max="2573" width="8.140625" style="6" customWidth="1"/>
    <col min="2574" max="2575" width="4.5703125" style="6" customWidth="1"/>
    <col min="2576" max="2576" width="7.140625" style="6" customWidth="1"/>
    <col min="2577" max="2577" width="7.85546875" style="6" customWidth="1"/>
    <col min="2578" max="2578" width="4.5703125" style="6" customWidth="1"/>
    <col min="2579" max="2579" width="8.140625" style="6" customWidth="1"/>
    <col min="2580" max="2580" width="9.42578125" style="6" customWidth="1"/>
    <col min="2581" max="2581" width="7.140625" style="6" customWidth="1"/>
    <col min="2582" max="2583" width="8.5703125" style="6" customWidth="1"/>
    <col min="2584" max="2584" width="4.5703125" style="6" customWidth="1"/>
    <col min="2585" max="2585" width="7.42578125" style="6" customWidth="1"/>
    <col min="2586" max="2587" width="4.5703125" style="6" customWidth="1"/>
    <col min="2588" max="2588" width="7" style="6" customWidth="1"/>
    <col min="2589" max="2589" width="8.140625" style="6" customWidth="1"/>
    <col min="2590" max="2590" width="8" style="6" customWidth="1"/>
    <col min="2591" max="2591" width="7.140625" style="6" customWidth="1"/>
    <col min="2592" max="2592" width="6.5703125" style="6" customWidth="1"/>
    <col min="2593" max="2593" width="4.5703125" style="6" customWidth="1"/>
    <col min="2594" max="2594" width="7.85546875" style="6" customWidth="1"/>
    <col min="2595" max="2595" width="8.140625" style="6" customWidth="1"/>
    <col min="2596" max="2599" width="4.5703125" style="6" customWidth="1"/>
    <col min="2600" max="2600" width="11.5703125" style="6"/>
    <col min="2601" max="2601" width="8.42578125" style="6" customWidth="1"/>
    <col min="2602" max="2602" width="5.42578125" style="6" customWidth="1"/>
    <col min="2603" max="2604" width="5.140625" style="6" customWidth="1"/>
    <col min="2605" max="2605" width="6.42578125" style="6" customWidth="1"/>
    <col min="2606" max="2606" width="11.5703125" style="6"/>
    <col min="2607" max="2607" width="8.42578125" style="6" customWidth="1"/>
    <col min="2608" max="2608" width="3.140625" style="6" customWidth="1"/>
    <col min="2609" max="2609" width="5.140625" style="6" customWidth="1"/>
    <col min="2610" max="2610" width="7.42578125" style="6" customWidth="1"/>
    <col min="2611" max="2611" width="4.5703125" style="6" customWidth="1"/>
    <col min="2612" max="2816" width="11.5703125" style="6"/>
    <col min="2817" max="2817" width="1.85546875" style="6" customWidth="1"/>
    <col min="2818" max="2818" width="4.5703125" style="6" customWidth="1"/>
    <col min="2819" max="2819" width="18.85546875" style="6" customWidth="1"/>
    <col min="2820" max="2820" width="6.85546875" style="6" customWidth="1"/>
    <col min="2821" max="2821" width="8.140625" style="6" customWidth="1"/>
    <col min="2822" max="2825" width="4.5703125" style="6" customWidth="1"/>
    <col min="2826" max="2826" width="7.5703125" style="6" customWidth="1"/>
    <col min="2827" max="2828" width="8.5703125" style="6" customWidth="1"/>
    <col min="2829" max="2829" width="8.140625" style="6" customWidth="1"/>
    <col min="2830" max="2831" width="4.5703125" style="6" customWidth="1"/>
    <col min="2832" max="2832" width="7.140625" style="6" customWidth="1"/>
    <col min="2833" max="2833" width="7.85546875" style="6" customWidth="1"/>
    <col min="2834" max="2834" width="4.5703125" style="6" customWidth="1"/>
    <col min="2835" max="2835" width="8.140625" style="6" customWidth="1"/>
    <col min="2836" max="2836" width="9.42578125" style="6" customWidth="1"/>
    <col min="2837" max="2837" width="7.140625" style="6" customWidth="1"/>
    <col min="2838" max="2839" width="8.5703125" style="6" customWidth="1"/>
    <col min="2840" max="2840" width="4.5703125" style="6" customWidth="1"/>
    <col min="2841" max="2841" width="7.42578125" style="6" customWidth="1"/>
    <col min="2842" max="2843" width="4.5703125" style="6" customWidth="1"/>
    <col min="2844" max="2844" width="7" style="6" customWidth="1"/>
    <col min="2845" max="2845" width="8.140625" style="6" customWidth="1"/>
    <col min="2846" max="2846" width="8" style="6" customWidth="1"/>
    <col min="2847" max="2847" width="7.140625" style="6" customWidth="1"/>
    <col min="2848" max="2848" width="6.5703125" style="6" customWidth="1"/>
    <col min="2849" max="2849" width="4.5703125" style="6" customWidth="1"/>
    <col min="2850" max="2850" width="7.85546875" style="6" customWidth="1"/>
    <col min="2851" max="2851" width="8.140625" style="6" customWidth="1"/>
    <col min="2852" max="2855" width="4.5703125" style="6" customWidth="1"/>
    <col min="2856" max="2856" width="11.5703125" style="6"/>
    <col min="2857" max="2857" width="8.42578125" style="6" customWidth="1"/>
    <col min="2858" max="2858" width="5.42578125" style="6" customWidth="1"/>
    <col min="2859" max="2860" width="5.140625" style="6" customWidth="1"/>
    <col min="2861" max="2861" width="6.42578125" style="6" customWidth="1"/>
    <col min="2862" max="2862" width="11.5703125" style="6"/>
    <col min="2863" max="2863" width="8.42578125" style="6" customWidth="1"/>
    <col min="2864" max="2864" width="3.140625" style="6" customWidth="1"/>
    <col min="2865" max="2865" width="5.140625" style="6" customWidth="1"/>
    <col min="2866" max="2866" width="7.42578125" style="6" customWidth="1"/>
    <col min="2867" max="2867" width="4.5703125" style="6" customWidth="1"/>
    <col min="2868" max="3072" width="11.5703125" style="6"/>
    <col min="3073" max="3073" width="1.85546875" style="6" customWidth="1"/>
    <col min="3074" max="3074" width="4.5703125" style="6" customWidth="1"/>
    <col min="3075" max="3075" width="18.85546875" style="6" customWidth="1"/>
    <col min="3076" max="3076" width="6.85546875" style="6" customWidth="1"/>
    <col min="3077" max="3077" width="8.140625" style="6" customWidth="1"/>
    <col min="3078" max="3081" width="4.5703125" style="6" customWidth="1"/>
    <col min="3082" max="3082" width="7.5703125" style="6" customWidth="1"/>
    <col min="3083" max="3084" width="8.5703125" style="6" customWidth="1"/>
    <col min="3085" max="3085" width="8.140625" style="6" customWidth="1"/>
    <col min="3086" max="3087" width="4.5703125" style="6" customWidth="1"/>
    <col min="3088" max="3088" width="7.140625" style="6" customWidth="1"/>
    <col min="3089" max="3089" width="7.85546875" style="6" customWidth="1"/>
    <col min="3090" max="3090" width="4.5703125" style="6" customWidth="1"/>
    <col min="3091" max="3091" width="8.140625" style="6" customWidth="1"/>
    <col min="3092" max="3092" width="9.42578125" style="6" customWidth="1"/>
    <col min="3093" max="3093" width="7.140625" style="6" customWidth="1"/>
    <col min="3094" max="3095" width="8.5703125" style="6" customWidth="1"/>
    <col min="3096" max="3096" width="4.5703125" style="6" customWidth="1"/>
    <col min="3097" max="3097" width="7.42578125" style="6" customWidth="1"/>
    <col min="3098" max="3099" width="4.5703125" style="6" customWidth="1"/>
    <col min="3100" max="3100" width="7" style="6" customWidth="1"/>
    <col min="3101" max="3101" width="8.140625" style="6" customWidth="1"/>
    <col min="3102" max="3102" width="8" style="6" customWidth="1"/>
    <col min="3103" max="3103" width="7.140625" style="6" customWidth="1"/>
    <col min="3104" max="3104" width="6.5703125" style="6" customWidth="1"/>
    <col min="3105" max="3105" width="4.5703125" style="6" customWidth="1"/>
    <col min="3106" max="3106" width="7.85546875" style="6" customWidth="1"/>
    <col min="3107" max="3107" width="8.140625" style="6" customWidth="1"/>
    <col min="3108" max="3111" width="4.5703125" style="6" customWidth="1"/>
    <col min="3112" max="3112" width="11.5703125" style="6"/>
    <col min="3113" max="3113" width="8.42578125" style="6" customWidth="1"/>
    <col min="3114" max="3114" width="5.42578125" style="6" customWidth="1"/>
    <col min="3115" max="3116" width="5.140625" style="6" customWidth="1"/>
    <col min="3117" max="3117" width="6.42578125" style="6" customWidth="1"/>
    <col min="3118" max="3118" width="11.5703125" style="6"/>
    <col min="3119" max="3119" width="8.42578125" style="6" customWidth="1"/>
    <col min="3120" max="3120" width="3.140625" style="6" customWidth="1"/>
    <col min="3121" max="3121" width="5.140625" style="6" customWidth="1"/>
    <col min="3122" max="3122" width="7.42578125" style="6" customWidth="1"/>
    <col min="3123" max="3123" width="4.5703125" style="6" customWidth="1"/>
    <col min="3124" max="3328" width="11.5703125" style="6"/>
    <col min="3329" max="3329" width="1.85546875" style="6" customWidth="1"/>
    <col min="3330" max="3330" width="4.5703125" style="6" customWidth="1"/>
    <col min="3331" max="3331" width="18.85546875" style="6" customWidth="1"/>
    <col min="3332" max="3332" width="6.85546875" style="6" customWidth="1"/>
    <col min="3333" max="3333" width="8.140625" style="6" customWidth="1"/>
    <col min="3334" max="3337" width="4.5703125" style="6" customWidth="1"/>
    <col min="3338" max="3338" width="7.5703125" style="6" customWidth="1"/>
    <col min="3339" max="3340" width="8.5703125" style="6" customWidth="1"/>
    <col min="3341" max="3341" width="8.140625" style="6" customWidth="1"/>
    <col min="3342" max="3343" width="4.5703125" style="6" customWidth="1"/>
    <col min="3344" max="3344" width="7.140625" style="6" customWidth="1"/>
    <col min="3345" max="3345" width="7.85546875" style="6" customWidth="1"/>
    <col min="3346" max="3346" width="4.5703125" style="6" customWidth="1"/>
    <col min="3347" max="3347" width="8.140625" style="6" customWidth="1"/>
    <col min="3348" max="3348" width="9.42578125" style="6" customWidth="1"/>
    <col min="3349" max="3349" width="7.140625" style="6" customWidth="1"/>
    <col min="3350" max="3351" width="8.5703125" style="6" customWidth="1"/>
    <col min="3352" max="3352" width="4.5703125" style="6" customWidth="1"/>
    <col min="3353" max="3353" width="7.42578125" style="6" customWidth="1"/>
    <col min="3354" max="3355" width="4.5703125" style="6" customWidth="1"/>
    <col min="3356" max="3356" width="7" style="6" customWidth="1"/>
    <col min="3357" max="3357" width="8.140625" style="6" customWidth="1"/>
    <col min="3358" max="3358" width="8" style="6" customWidth="1"/>
    <col min="3359" max="3359" width="7.140625" style="6" customWidth="1"/>
    <col min="3360" max="3360" width="6.5703125" style="6" customWidth="1"/>
    <col min="3361" max="3361" width="4.5703125" style="6" customWidth="1"/>
    <col min="3362" max="3362" width="7.85546875" style="6" customWidth="1"/>
    <col min="3363" max="3363" width="8.140625" style="6" customWidth="1"/>
    <col min="3364" max="3367" width="4.5703125" style="6" customWidth="1"/>
    <col min="3368" max="3368" width="11.5703125" style="6"/>
    <col min="3369" max="3369" width="8.42578125" style="6" customWidth="1"/>
    <col min="3370" max="3370" width="5.42578125" style="6" customWidth="1"/>
    <col min="3371" max="3372" width="5.140625" style="6" customWidth="1"/>
    <col min="3373" max="3373" width="6.42578125" style="6" customWidth="1"/>
    <col min="3374" max="3374" width="11.5703125" style="6"/>
    <col min="3375" max="3375" width="8.42578125" style="6" customWidth="1"/>
    <col min="3376" max="3376" width="3.140625" style="6" customWidth="1"/>
    <col min="3377" max="3377" width="5.140625" style="6" customWidth="1"/>
    <col min="3378" max="3378" width="7.42578125" style="6" customWidth="1"/>
    <col min="3379" max="3379" width="4.5703125" style="6" customWidth="1"/>
    <col min="3380" max="3584" width="11.5703125" style="6"/>
    <col min="3585" max="3585" width="1.85546875" style="6" customWidth="1"/>
    <col min="3586" max="3586" width="4.5703125" style="6" customWidth="1"/>
    <col min="3587" max="3587" width="18.85546875" style="6" customWidth="1"/>
    <col min="3588" max="3588" width="6.85546875" style="6" customWidth="1"/>
    <col min="3589" max="3589" width="8.140625" style="6" customWidth="1"/>
    <col min="3590" max="3593" width="4.5703125" style="6" customWidth="1"/>
    <col min="3594" max="3594" width="7.5703125" style="6" customWidth="1"/>
    <col min="3595" max="3596" width="8.5703125" style="6" customWidth="1"/>
    <col min="3597" max="3597" width="8.140625" style="6" customWidth="1"/>
    <col min="3598" max="3599" width="4.5703125" style="6" customWidth="1"/>
    <col min="3600" max="3600" width="7.140625" style="6" customWidth="1"/>
    <col min="3601" max="3601" width="7.85546875" style="6" customWidth="1"/>
    <col min="3602" max="3602" width="4.5703125" style="6" customWidth="1"/>
    <col min="3603" max="3603" width="8.140625" style="6" customWidth="1"/>
    <col min="3604" max="3604" width="9.42578125" style="6" customWidth="1"/>
    <col min="3605" max="3605" width="7.140625" style="6" customWidth="1"/>
    <col min="3606" max="3607" width="8.5703125" style="6" customWidth="1"/>
    <col min="3608" max="3608" width="4.5703125" style="6" customWidth="1"/>
    <col min="3609" max="3609" width="7.42578125" style="6" customWidth="1"/>
    <col min="3610" max="3611" width="4.5703125" style="6" customWidth="1"/>
    <col min="3612" max="3612" width="7" style="6" customWidth="1"/>
    <col min="3613" max="3613" width="8.140625" style="6" customWidth="1"/>
    <col min="3614" max="3614" width="8" style="6" customWidth="1"/>
    <col min="3615" max="3615" width="7.140625" style="6" customWidth="1"/>
    <col min="3616" max="3616" width="6.5703125" style="6" customWidth="1"/>
    <col min="3617" max="3617" width="4.5703125" style="6" customWidth="1"/>
    <col min="3618" max="3618" width="7.85546875" style="6" customWidth="1"/>
    <col min="3619" max="3619" width="8.140625" style="6" customWidth="1"/>
    <col min="3620" max="3623" width="4.5703125" style="6" customWidth="1"/>
    <col min="3624" max="3624" width="11.5703125" style="6"/>
    <col min="3625" max="3625" width="8.42578125" style="6" customWidth="1"/>
    <col min="3626" max="3626" width="5.42578125" style="6" customWidth="1"/>
    <col min="3627" max="3628" width="5.140625" style="6" customWidth="1"/>
    <col min="3629" max="3629" width="6.42578125" style="6" customWidth="1"/>
    <col min="3630" max="3630" width="11.5703125" style="6"/>
    <col min="3631" max="3631" width="8.42578125" style="6" customWidth="1"/>
    <col min="3632" max="3632" width="3.140625" style="6" customWidth="1"/>
    <col min="3633" max="3633" width="5.140625" style="6" customWidth="1"/>
    <col min="3634" max="3634" width="7.42578125" style="6" customWidth="1"/>
    <col min="3635" max="3635" width="4.5703125" style="6" customWidth="1"/>
    <col min="3636" max="3840" width="11.5703125" style="6"/>
    <col min="3841" max="3841" width="1.85546875" style="6" customWidth="1"/>
    <col min="3842" max="3842" width="4.5703125" style="6" customWidth="1"/>
    <col min="3843" max="3843" width="18.85546875" style="6" customWidth="1"/>
    <col min="3844" max="3844" width="6.85546875" style="6" customWidth="1"/>
    <col min="3845" max="3845" width="8.140625" style="6" customWidth="1"/>
    <col min="3846" max="3849" width="4.5703125" style="6" customWidth="1"/>
    <col min="3850" max="3850" width="7.5703125" style="6" customWidth="1"/>
    <col min="3851" max="3852" width="8.5703125" style="6" customWidth="1"/>
    <col min="3853" max="3853" width="8.140625" style="6" customWidth="1"/>
    <col min="3854" max="3855" width="4.5703125" style="6" customWidth="1"/>
    <col min="3856" max="3856" width="7.140625" style="6" customWidth="1"/>
    <col min="3857" max="3857" width="7.85546875" style="6" customWidth="1"/>
    <col min="3858" max="3858" width="4.5703125" style="6" customWidth="1"/>
    <col min="3859" max="3859" width="8.140625" style="6" customWidth="1"/>
    <col min="3860" max="3860" width="9.42578125" style="6" customWidth="1"/>
    <col min="3861" max="3861" width="7.140625" style="6" customWidth="1"/>
    <col min="3862" max="3863" width="8.5703125" style="6" customWidth="1"/>
    <col min="3864" max="3864" width="4.5703125" style="6" customWidth="1"/>
    <col min="3865" max="3865" width="7.42578125" style="6" customWidth="1"/>
    <col min="3866" max="3867" width="4.5703125" style="6" customWidth="1"/>
    <col min="3868" max="3868" width="7" style="6" customWidth="1"/>
    <col min="3869" max="3869" width="8.140625" style="6" customWidth="1"/>
    <col min="3870" max="3870" width="8" style="6" customWidth="1"/>
    <col min="3871" max="3871" width="7.140625" style="6" customWidth="1"/>
    <col min="3872" max="3872" width="6.5703125" style="6" customWidth="1"/>
    <col min="3873" max="3873" width="4.5703125" style="6" customWidth="1"/>
    <col min="3874" max="3874" width="7.85546875" style="6" customWidth="1"/>
    <col min="3875" max="3875" width="8.140625" style="6" customWidth="1"/>
    <col min="3876" max="3879" width="4.5703125" style="6" customWidth="1"/>
    <col min="3880" max="3880" width="11.5703125" style="6"/>
    <col min="3881" max="3881" width="8.42578125" style="6" customWidth="1"/>
    <col min="3882" max="3882" width="5.42578125" style="6" customWidth="1"/>
    <col min="3883" max="3884" width="5.140625" style="6" customWidth="1"/>
    <col min="3885" max="3885" width="6.42578125" style="6" customWidth="1"/>
    <col min="3886" max="3886" width="11.5703125" style="6"/>
    <col min="3887" max="3887" width="8.42578125" style="6" customWidth="1"/>
    <col min="3888" max="3888" width="3.140625" style="6" customWidth="1"/>
    <col min="3889" max="3889" width="5.140625" style="6" customWidth="1"/>
    <col min="3890" max="3890" width="7.42578125" style="6" customWidth="1"/>
    <col min="3891" max="3891" width="4.5703125" style="6" customWidth="1"/>
    <col min="3892" max="4096" width="11.5703125" style="6"/>
    <col min="4097" max="4097" width="1.85546875" style="6" customWidth="1"/>
    <col min="4098" max="4098" width="4.5703125" style="6" customWidth="1"/>
    <col min="4099" max="4099" width="18.85546875" style="6" customWidth="1"/>
    <col min="4100" max="4100" width="6.85546875" style="6" customWidth="1"/>
    <col min="4101" max="4101" width="8.140625" style="6" customWidth="1"/>
    <col min="4102" max="4105" width="4.5703125" style="6" customWidth="1"/>
    <col min="4106" max="4106" width="7.5703125" style="6" customWidth="1"/>
    <col min="4107" max="4108" width="8.5703125" style="6" customWidth="1"/>
    <col min="4109" max="4109" width="8.140625" style="6" customWidth="1"/>
    <col min="4110" max="4111" width="4.5703125" style="6" customWidth="1"/>
    <col min="4112" max="4112" width="7.140625" style="6" customWidth="1"/>
    <col min="4113" max="4113" width="7.85546875" style="6" customWidth="1"/>
    <col min="4114" max="4114" width="4.5703125" style="6" customWidth="1"/>
    <col min="4115" max="4115" width="8.140625" style="6" customWidth="1"/>
    <col min="4116" max="4116" width="9.42578125" style="6" customWidth="1"/>
    <col min="4117" max="4117" width="7.140625" style="6" customWidth="1"/>
    <col min="4118" max="4119" width="8.5703125" style="6" customWidth="1"/>
    <col min="4120" max="4120" width="4.5703125" style="6" customWidth="1"/>
    <col min="4121" max="4121" width="7.42578125" style="6" customWidth="1"/>
    <col min="4122" max="4123" width="4.5703125" style="6" customWidth="1"/>
    <col min="4124" max="4124" width="7" style="6" customWidth="1"/>
    <col min="4125" max="4125" width="8.140625" style="6" customWidth="1"/>
    <col min="4126" max="4126" width="8" style="6" customWidth="1"/>
    <col min="4127" max="4127" width="7.140625" style="6" customWidth="1"/>
    <col min="4128" max="4128" width="6.5703125" style="6" customWidth="1"/>
    <col min="4129" max="4129" width="4.5703125" style="6" customWidth="1"/>
    <col min="4130" max="4130" width="7.85546875" style="6" customWidth="1"/>
    <col min="4131" max="4131" width="8.140625" style="6" customWidth="1"/>
    <col min="4132" max="4135" width="4.5703125" style="6" customWidth="1"/>
    <col min="4136" max="4136" width="11.5703125" style="6"/>
    <col min="4137" max="4137" width="8.42578125" style="6" customWidth="1"/>
    <col min="4138" max="4138" width="5.42578125" style="6" customWidth="1"/>
    <col min="4139" max="4140" width="5.140625" style="6" customWidth="1"/>
    <col min="4141" max="4141" width="6.42578125" style="6" customWidth="1"/>
    <col min="4142" max="4142" width="11.5703125" style="6"/>
    <col min="4143" max="4143" width="8.42578125" style="6" customWidth="1"/>
    <col min="4144" max="4144" width="3.140625" style="6" customWidth="1"/>
    <col min="4145" max="4145" width="5.140625" style="6" customWidth="1"/>
    <col min="4146" max="4146" width="7.42578125" style="6" customWidth="1"/>
    <col min="4147" max="4147" width="4.5703125" style="6" customWidth="1"/>
    <col min="4148" max="4352" width="11.5703125" style="6"/>
    <col min="4353" max="4353" width="1.85546875" style="6" customWidth="1"/>
    <col min="4354" max="4354" width="4.5703125" style="6" customWidth="1"/>
    <col min="4355" max="4355" width="18.85546875" style="6" customWidth="1"/>
    <col min="4356" max="4356" width="6.85546875" style="6" customWidth="1"/>
    <col min="4357" max="4357" width="8.140625" style="6" customWidth="1"/>
    <col min="4358" max="4361" width="4.5703125" style="6" customWidth="1"/>
    <col min="4362" max="4362" width="7.5703125" style="6" customWidth="1"/>
    <col min="4363" max="4364" width="8.5703125" style="6" customWidth="1"/>
    <col min="4365" max="4365" width="8.140625" style="6" customWidth="1"/>
    <col min="4366" max="4367" width="4.5703125" style="6" customWidth="1"/>
    <col min="4368" max="4368" width="7.140625" style="6" customWidth="1"/>
    <col min="4369" max="4369" width="7.85546875" style="6" customWidth="1"/>
    <col min="4370" max="4370" width="4.5703125" style="6" customWidth="1"/>
    <col min="4371" max="4371" width="8.140625" style="6" customWidth="1"/>
    <col min="4372" max="4372" width="9.42578125" style="6" customWidth="1"/>
    <col min="4373" max="4373" width="7.140625" style="6" customWidth="1"/>
    <col min="4374" max="4375" width="8.5703125" style="6" customWidth="1"/>
    <col min="4376" max="4376" width="4.5703125" style="6" customWidth="1"/>
    <col min="4377" max="4377" width="7.42578125" style="6" customWidth="1"/>
    <col min="4378" max="4379" width="4.5703125" style="6" customWidth="1"/>
    <col min="4380" max="4380" width="7" style="6" customWidth="1"/>
    <col min="4381" max="4381" width="8.140625" style="6" customWidth="1"/>
    <col min="4382" max="4382" width="8" style="6" customWidth="1"/>
    <col min="4383" max="4383" width="7.140625" style="6" customWidth="1"/>
    <col min="4384" max="4384" width="6.5703125" style="6" customWidth="1"/>
    <col min="4385" max="4385" width="4.5703125" style="6" customWidth="1"/>
    <col min="4386" max="4386" width="7.85546875" style="6" customWidth="1"/>
    <col min="4387" max="4387" width="8.140625" style="6" customWidth="1"/>
    <col min="4388" max="4391" width="4.5703125" style="6" customWidth="1"/>
    <col min="4392" max="4392" width="11.5703125" style="6"/>
    <col min="4393" max="4393" width="8.42578125" style="6" customWidth="1"/>
    <col min="4394" max="4394" width="5.42578125" style="6" customWidth="1"/>
    <col min="4395" max="4396" width="5.140625" style="6" customWidth="1"/>
    <col min="4397" max="4397" width="6.42578125" style="6" customWidth="1"/>
    <col min="4398" max="4398" width="11.5703125" style="6"/>
    <col min="4399" max="4399" width="8.42578125" style="6" customWidth="1"/>
    <col min="4400" max="4400" width="3.140625" style="6" customWidth="1"/>
    <col min="4401" max="4401" width="5.140625" style="6" customWidth="1"/>
    <col min="4402" max="4402" width="7.42578125" style="6" customWidth="1"/>
    <col min="4403" max="4403" width="4.5703125" style="6" customWidth="1"/>
    <col min="4404" max="4608" width="11.5703125" style="6"/>
    <col min="4609" max="4609" width="1.85546875" style="6" customWidth="1"/>
    <col min="4610" max="4610" width="4.5703125" style="6" customWidth="1"/>
    <col min="4611" max="4611" width="18.85546875" style="6" customWidth="1"/>
    <col min="4612" max="4612" width="6.85546875" style="6" customWidth="1"/>
    <col min="4613" max="4613" width="8.140625" style="6" customWidth="1"/>
    <col min="4614" max="4617" width="4.5703125" style="6" customWidth="1"/>
    <col min="4618" max="4618" width="7.5703125" style="6" customWidth="1"/>
    <col min="4619" max="4620" width="8.5703125" style="6" customWidth="1"/>
    <col min="4621" max="4621" width="8.140625" style="6" customWidth="1"/>
    <col min="4622" max="4623" width="4.5703125" style="6" customWidth="1"/>
    <col min="4624" max="4624" width="7.140625" style="6" customWidth="1"/>
    <col min="4625" max="4625" width="7.85546875" style="6" customWidth="1"/>
    <col min="4626" max="4626" width="4.5703125" style="6" customWidth="1"/>
    <col min="4627" max="4627" width="8.140625" style="6" customWidth="1"/>
    <col min="4628" max="4628" width="9.42578125" style="6" customWidth="1"/>
    <col min="4629" max="4629" width="7.140625" style="6" customWidth="1"/>
    <col min="4630" max="4631" width="8.5703125" style="6" customWidth="1"/>
    <col min="4632" max="4632" width="4.5703125" style="6" customWidth="1"/>
    <col min="4633" max="4633" width="7.42578125" style="6" customWidth="1"/>
    <col min="4634" max="4635" width="4.5703125" style="6" customWidth="1"/>
    <col min="4636" max="4636" width="7" style="6" customWidth="1"/>
    <col min="4637" max="4637" width="8.140625" style="6" customWidth="1"/>
    <col min="4638" max="4638" width="8" style="6" customWidth="1"/>
    <col min="4639" max="4639" width="7.140625" style="6" customWidth="1"/>
    <col min="4640" max="4640" width="6.5703125" style="6" customWidth="1"/>
    <col min="4641" max="4641" width="4.5703125" style="6" customWidth="1"/>
    <col min="4642" max="4642" width="7.85546875" style="6" customWidth="1"/>
    <col min="4643" max="4643" width="8.140625" style="6" customWidth="1"/>
    <col min="4644" max="4647" width="4.5703125" style="6" customWidth="1"/>
    <col min="4648" max="4648" width="11.5703125" style="6"/>
    <col min="4649" max="4649" width="8.42578125" style="6" customWidth="1"/>
    <col min="4650" max="4650" width="5.42578125" style="6" customWidth="1"/>
    <col min="4651" max="4652" width="5.140625" style="6" customWidth="1"/>
    <col min="4653" max="4653" width="6.42578125" style="6" customWidth="1"/>
    <col min="4654" max="4654" width="11.5703125" style="6"/>
    <col min="4655" max="4655" width="8.42578125" style="6" customWidth="1"/>
    <col min="4656" max="4656" width="3.140625" style="6" customWidth="1"/>
    <col min="4657" max="4657" width="5.140625" style="6" customWidth="1"/>
    <col min="4658" max="4658" width="7.42578125" style="6" customWidth="1"/>
    <col min="4659" max="4659" width="4.5703125" style="6" customWidth="1"/>
    <col min="4660" max="4864" width="11.5703125" style="6"/>
    <col min="4865" max="4865" width="1.85546875" style="6" customWidth="1"/>
    <col min="4866" max="4866" width="4.5703125" style="6" customWidth="1"/>
    <col min="4867" max="4867" width="18.85546875" style="6" customWidth="1"/>
    <col min="4868" max="4868" width="6.85546875" style="6" customWidth="1"/>
    <col min="4869" max="4869" width="8.140625" style="6" customWidth="1"/>
    <col min="4870" max="4873" width="4.5703125" style="6" customWidth="1"/>
    <col min="4874" max="4874" width="7.5703125" style="6" customWidth="1"/>
    <col min="4875" max="4876" width="8.5703125" style="6" customWidth="1"/>
    <col min="4877" max="4877" width="8.140625" style="6" customWidth="1"/>
    <col min="4878" max="4879" width="4.5703125" style="6" customWidth="1"/>
    <col min="4880" max="4880" width="7.140625" style="6" customWidth="1"/>
    <col min="4881" max="4881" width="7.85546875" style="6" customWidth="1"/>
    <col min="4882" max="4882" width="4.5703125" style="6" customWidth="1"/>
    <col min="4883" max="4883" width="8.140625" style="6" customWidth="1"/>
    <col min="4884" max="4884" width="9.42578125" style="6" customWidth="1"/>
    <col min="4885" max="4885" width="7.140625" style="6" customWidth="1"/>
    <col min="4886" max="4887" width="8.5703125" style="6" customWidth="1"/>
    <col min="4888" max="4888" width="4.5703125" style="6" customWidth="1"/>
    <col min="4889" max="4889" width="7.42578125" style="6" customWidth="1"/>
    <col min="4890" max="4891" width="4.5703125" style="6" customWidth="1"/>
    <col min="4892" max="4892" width="7" style="6" customWidth="1"/>
    <col min="4893" max="4893" width="8.140625" style="6" customWidth="1"/>
    <col min="4894" max="4894" width="8" style="6" customWidth="1"/>
    <col min="4895" max="4895" width="7.140625" style="6" customWidth="1"/>
    <col min="4896" max="4896" width="6.5703125" style="6" customWidth="1"/>
    <col min="4897" max="4897" width="4.5703125" style="6" customWidth="1"/>
    <col min="4898" max="4898" width="7.85546875" style="6" customWidth="1"/>
    <col min="4899" max="4899" width="8.140625" style="6" customWidth="1"/>
    <col min="4900" max="4903" width="4.5703125" style="6" customWidth="1"/>
    <col min="4904" max="4904" width="11.5703125" style="6"/>
    <col min="4905" max="4905" width="8.42578125" style="6" customWidth="1"/>
    <col min="4906" max="4906" width="5.42578125" style="6" customWidth="1"/>
    <col min="4907" max="4908" width="5.140625" style="6" customWidth="1"/>
    <col min="4909" max="4909" width="6.42578125" style="6" customWidth="1"/>
    <col min="4910" max="4910" width="11.5703125" style="6"/>
    <col min="4911" max="4911" width="8.42578125" style="6" customWidth="1"/>
    <col min="4912" max="4912" width="3.140625" style="6" customWidth="1"/>
    <col min="4913" max="4913" width="5.140625" style="6" customWidth="1"/>
    <col min="4914" max="4914" width="7.42578125" style="6" customWidth="1"/>
    <col min="4915" max="4915" width="4.5703125" style="6" customWidth="1"/>
    <col min="4916" max="5120" width="11.5703125" style="6"/>
    <col min="5121" max="5121" width="1.85546875" style="6" customWidth="1"/>
    <col min="5122" max="5122" width="4.5703125" style="6" customWidth="1"/>
    <col min="5123" max="5123" width="18.85546875" style="6" customWidth="1"/>
    <col min="5124" max="5124" width="6.85546875" style="6" customWidth="1"/>
    <col min="5125" max="5125" width="8.140625" style="6" customWidth="1"/>
    <col min="5126" max="5129" width="4.5703125" style="6" customWidth="1"/>
    <col min="5130" max="5130" width="7.5703125" style="6" customWidth="1"/>
    <col min="5131" max="5132" width="8.5703125" style="6" customWidth="1"/>
    <col min="5133" max="5133" width="8.140625" style="6" customWidth="1"/>
    <col min="5134" max="5135" width="4.5703125" style="6" customWidth="1"/>
    <col min="5136" max="5136" width="7.140625" style="6" customWidth="1"/>
    <col min="5137" max="5137" width="7.85546875" style="6" customWidth="1"/>
    <col min="5138" max="5138" width="4.5703125" style="6" customWidth="1"/>
    <col min="5139" max="5139" width="8.140625" style="6" customWidth="1"/>
    <col min="5140" max="5140" width="9.42578125" style="6" customWidth="1"/>
    <col min="5141" max="5141" width="7.140625" style="6" customWidth="1"/>
    <col min="5142" max="5143" width="8.5703125" style="6" customWidth="1"/>
    <col min="5144" max="5144" width="4.5703125" style="6" customWidth="1"/>
    <col min="5145" max="5145" width="7.42578125" style="6" customWidth="1"/>
    <col min="5146" max="5147" width="4.5703125" style="6" customWidth="1"/>
    <col min="5148" max="5148" width="7" style="6" customWidth="1"/>
    <col min="5149" max="5149" width="8.140625" style="6" customWidth="1"/>
    <col min="5150" max="5150" width="8" style="6" customWidth="1"/>
    <col min="5151" max="5151" width="7.140625" style="6" customWidth="1"/>
    <col min="5152" max="5152" width="6.5703125" style="6" customWidth="1"/>
    <col min="5153" max="5153" width="4.5703125" style="6" customWidth="1"/>
    <col min="5154" max="5154" width="7.85546875" style="6" customWidth="1"/>
    <col min="5155" max="5155" width="8.140625" style="6" customWidth="1"/>
    <col min="5156" max="5159" width="4.5703125" style="6" customWidth="1"/>
    <col min="5160" max="5160" width="11.5703125" style="6"/>
    <col min="5161" max="5161" width="8.42578125" style="6" customWidth="1"/>
    <col min="5162" max="5162" width="5.42578125" style="6" customWidth="1"/>
    <col min="5163" max="5164" width="5.140625" style="6" customWidth="1"/>
    <col min="5165" max="5165" width="6.42578125" style="6" customWidth="1"/>
    <col min="5166" max="5166" width="11.5703125" style="6"/>
    <col min="5167" max="5167" width="8.42578125" style="6" customWidth="1"/>
    <col min="5168" max="5168" width="3.140625" style="6" customWidth="1"/>
    <col min="5169" max="5169" width="5.140625" style="6" customWidth="1"/>
    <col min="5170" max="5170" width="7.42578125" style="6" customWidth="1"/>
    <col min="5171" max="5171" width="4.5703125" style="6" customWidth="1"/>
    <col min="5172" max="5376" width="11.5703125" style="6"/>
    <col min="5377" max="5377" width="1.85546875" style="6" customWidth="1"/>
    <col min="5378" max="5378" width="4.5703125" style="6" customWidth="1"/>
    <col min="5379" max="5379" width="18.85546875" style="6" customWidth="1"/>
    <col min="5380" max="5380" width="6.85546875" style="6" customWidth="1"/>
    <col min="5381" max="5381" width="8.140625" style="6" customWidth="1"/>
    <col min="5382" max="5385" width="4.5703125" style="6" customWidth="1"/>
    <col min="5386" max="5386" width="7.5703125" style="6" customWidth="1"/>
    <col min="5387" max="5388" width="8.5703125" style="6" customWidth="1"/>
    <col min="5389" max="5389" width="8.140625" style="6" customWidth="1"/>
    <col min="5390" max="5391" width="4.5703125" style="6" customWidth="1"/>
    <col min="5392" max="5392" width="7.140625" style="6" customWidth="1"/>
    <col min="5393" max="5393" width="7.85546875" style="6" customWidth="1"/>
    <col min="5394" max="5394" width="4.5703125" style="6" customWidth="1"/>
    <col min="5395" max="5395" width="8.140625" style="6" customWidth="1"/>
    <col min="5396" max="5396" width="9.42578125" style="6" customWidth="1"/>
    <col min="5397" max="5397" width="7.140625" style="6" customWidth="1"/>
    <col min="5398" max="5399" width="8.5703125" style="6" customWidth="1"/>
    <col min="5400" max="5400" width="4.5703125" style="6" customWidth="1"/>
    <col min="5401" max="5401" width="7.42578125" style="6" customWidth="1"/>
    <col min="5402" max="5403" width="4.5703125" style="6" customWidth="1"/>
    <col min="5404" max="5404" width="7" style="6" customWidth="1"/>
    <col min="5405" max="5405" width="8.140625" style="6" customWidth="1"/>
    <col min="5406" max="5406" width="8" style="6" customWidth="1"/>
    <col min="5407" max="5407" width="7.140625" style="6" customWidth="1"/>
    <col min="5408" max="5408" width="6.5703125" style="6" customWidth="1"/>
    <col min="5409" max="5409" width="4.5703125" style="6" customWidth="1"/>
    <col min="5410" max="5410" width="7.85546875" style="6" customWidth="1"/>
    <col min="5411" max="5411" width="8.140625" style="6" customWidth="1"/>
    <col min="5412" max="5415" width="4.5703125" style="6" customWidth="1"/>
    <col min="5416" max="5416" width="11.5703125" style="6"/>
    <col min="5417" max="5417" width="8.42578125" style="6" customWidth="1"/>
    <col min="5418" max="5418" width="5.42578125" style="6" customWidth="1"/>
    <col min="5419" max="5420" width="5.140625" style="6" customWidth="1"/>
    <col min="5421" max="5421" width="6.42578125" style="6" customWidth="1"/>
    <col min="5422" max="5422" width="11.5703125" style="6"/>
    <col min="5423" max="5423" width="8.42578125" style="6" customWidth="1"/>
    <col min="5424" max="5424" width="3.140625" style="6" customWidth="1"/>
    <col min="5425" max="5425" width="5.140625" style="6" customWidth="1"/>
    <col min="5426" max="5426" width="7.42578125" style="6" customWidth="1"/>
    <col min="5427" max="5427" width="4.5703125" style="6" customWidth="1"/>
    <col min="5428" max="5632" width="11.5703125" style="6"/>
    <col min="5633" max="5633" width="1.85546875" style="6" customWidth="1"/>
    <col min="5634" max="5634" width="4.5703125" style="6" customWidth="1"/>
    <col min="5635" max="5635" width="18.85546875" style="6" customWidth="1"/>
    <col min="5636" max="5636" width="6.85546875" style="6" customWidth="1"/>
    <col min="5637" max="5637" width="8.140625" style="6" customWidth="1"/>
    <col min="5638" max="5641" width="4.5703125" style="6" customWidth="1"/>
    <col min="5642" max="5642" width="7.5703125" style="6" customWidth="1"/>
    <col min="5643" max="5644" width="8.5703125" style="6" customWidth="1"/>
    <col min="5645" max="5645" width="8.140625" style="6" customWidth="1"/>
    <col min="5646" max="5647" width="4.5703125" style="6" customWidth="1"/>
    <col min="5648" max="5648" width="7.140625" style="6" customWidth="1"/>
    <col min="5649" max="5649" width="7.85546875" style="6" customWidth="1"/>
    <col min="5650" max="5650" width="4.5703125" style="6" customWidth="1"/>
    <col min="5651" max="5651" width="8.140625" style="6" customWidth="1"/>
    <col min="5652" max="5652" width="9.42578125" style="6" customWidth="1"/>
    <col min="5653" max="5653" width="7.140625" style="6" customWidth="1"/>
    <col min="5654" max="5655" width="8.5703125" style="6" customWidth="1"/>
    <col min="5656" max="5656" width="4.5703125" style="6" customWidth="1"/>
    <col min="5657" max="5657" width="7.42578125" style="6" customWidth="1"/>
    <col min="5658" max="5659" width="4.5703125" style="6" customWidth="1"/>
    <col min="5660" max="5660" width="7" style="6" customWidth="1"/>
    <col min="5661" max="5661" width="8.140625" style="6" customWidth="1"/>
    <col min="5662" max="5662" width="8" style="6" customWidth="1"/>
    <col min="5663" max="5663" width="7.140625" style="6" customWidth="1"/>
    <col min="5664" max="5664" width="6.5703125" style="6" customWidth="1"/>
    <col min="5665" max="5665" width="4.5703125" style="6" customWidth="1"/>
    <col min="5666" max="5666" width="7.85546875" style="6" customWidth="1"/>
    <col min="5667" max="5667" width="8.140625" style="6" customWidth="1"/>
    <col min="5668" max="5671" width="4.5703125" style="6" customWidth="1"/>
    <col min="5672" max="5672" width="11.5703125" style="6"/>
    <col min="5673" max="5673" width="8.42578125" style="6" customWidth="1"/>
    <col min="5674" max="5674" width="5.42578125" style="6" customWidth="1"/>
    <col min="5675" max="5676" width="5.140625" style="6" customWidth="1"/>
    <col min="5677" max="5677" width="6.42578125" style="6" customWidth="1"/>
    <col min="5678" max="5678" width="11.5703125" style="6"/>
    <col min="5679" max="5679" width="8.42578125" style="6" customWidth="1"/>
    <col min="5680" max="5680" width="3.140625" style="6" customWidth="1"/>
    <col min="5681" max="5681" width="5.140625" style="6" customWidth="1"/>
    <col min="5682" max="5682" width="7.42578125" style="6" customWidth="1"/>
    <col min="5683" max="5683" width="4.5703125" style="6" customWidth="1"/>
    <col min="5684" max="5888" width="11.5703125" style="6"/>
    <col min="5889" max="5889" width="1.85546875" style="6" customWidth="1"/>
    <col min="5890" max="5890" width="4.5703125" style="6" customWidth="1"/>
    <col min="5891" max="5891" width="18.85546875" style="6" customWidth="1"/>
    <col min="5892" max="5892" width="6.85546875" style="6" customWidth="1"/>
    <col min="5893" max="5893" width="8.140625" style="6" customWidth="1"/>
    <col min="5894" max="5897" width="4.5703125" style="6" customWidth="1"/>
    <col min="5898" max="5898" width="7.5703125" style="6" customWidth="1"/>
    <col min="5899" max="5900" width="8.5703125" style="6" customWidth="1"/>
    <col min="5901" max="5901" width="8.140625" style="6" customWidth="1"/>
    <col min="5902" max="5903" width="4.5703125" style="6" customWidth="1"/>
    <col min="5904" max="5904" width="7.140625" style="6" customWidth="1"/>
    <col min="5905" max="5905" width="7.85546875" style="6" customWidth="1"/>
    <col min="5906" max="5906" width="4.5703125" style="6" customWidth="1"/>
    <col min="5907" max="5907" width="8.140625" style="6" customWidth="1"/>
    <col min="5908" max="5908" width="9.42578125" style="6" customWidth="1"/>
    <col min="5909" max="5909" width="7.140625" style="6" customWidth="1"/>
    <col min="5910" max="5911" width="8.5703125" style="6" customWidth="1"/>
    <col min="5912" max="5912" width="4.5703125" style="6" customWidth="1"/>
    <col min="5913" max="5913" width="7.42578125" style="6" customWidth="1"/>
    <col min="5914" max="5915" width="4.5703125" style="6" customWidth="1"/>
    <col min="5916" max="5916" width="7" style="6" customWidth="1"/>
    <col min="5917" max="5917" width="8.140625" style="6" customWidth="1"/>
    <col min="5918" max="5918" width="8" style="6" customWidth="1"/>
    <col min="5919" max="5919" width="7.140625" style="6" customWidth="1"/>
    <col min="5920" max="5920" width="6.5703125" style="6" customWidth="1"/>
    <col min="5921" max="5921" width="4.5703125" style="6" customWidth="1"/>
    <col min="5922" max="5922" width="7.85546875" style="6" customWidth="1"/>
    <col min="5923" max="5923" width="8.140625" style="6" customWidth="1"/>
    <col min="5924" max="5927" width="4.5703125" style="6" customWidth="1"/>
    <col min="5928" max="5928" width="11.5703125" style="6"/>
    <col min="5929" max="5929" width="8.42578125" style="6" customWidth="1"/>
    <col min="5930" max="5930" width="5.42578125" style="6" customWidth="1"/>
    <col min="5931" max="5932" width="5.140625" style="6" customWidth="1"/>
    <col min="5933" max="5933" width="6.42578125" style="6" customWidth="1"/>
    <col min="5934" max="5934" width="11.5703125" style="6"/>
    <col min="5935" max="5935" width="8.42578125" style="6" customWidth="1"/>
    <col min="5936" max="5936" width="3.140625" style="6" customWidth="1"/>
    <col min="5937" max="5937" width="5.140625" style="6" customWidth="1"/>
    <col min="5938" max="5938" width="7.42578125" style="6" customWidth="1"/>
    <col min="5939" max="5939" width="4.5703125" style="6" customWidth="1"/>
    <col min="5940" max="6144" width="11.5703125" style="6"/>
    <col min="6145" max="6145" width="1.85546875" style="6" customWidth="1"/>
    <col min="6146" max="6146" width="4.5703125" style="6" customWidth="1"/>
    <col min="6147" max="6147" width="18.85546875" style="6" customWidth="1"/>
    <col min="6148" max="6148" width="6.85546875" style="6" customWidth="1"/>
    <col min="6149" max="6149" width="8.140625" style="6" customWidth="1"/>
    <col min="6150" max="6153" width="4.5703125" style="6" customWidth="1"/>
    <col min="6154" max="6154" width="7.5703125" style="6" customWidth="1"/>
    <col min="6155" max="6156" width="8.5703125" style="6" customWidth="1"/>
    <col min="6157" max="6157" width="8.140625" style="6" customWidth="1"/>
    <col min="6158" max="6159" width="4.5703125" style="6" customWidth="1"/>
    <col min="6160" max="6160" width="7.140625" style="6" customWidth="1"/>
    <col min="6161" max="6161" width="7.85546875" style="6" customWidth="1"/>
    <col min="6162" max="6162" width="4.5703125" style="6" customWidth="1"/>
    <col min="6163" max="6163" width="8.140625" style="6" customWidth="1"/>
    <col min="6164" max="6164" width="9.42578125" style="6" customWidth="1"/>
    <col min="6165" max="6165" width="7.140625" style="6" customWidth="1"/>
    <col min="6166" max="6167" width="8.5703125" style="6" customWidth="1"/>
    <col min="6168" max="6168" width="4.5703125" style="6" customWidth="1"/>
    <col min="6169" max="6169" width="7.42578125" style="6" customWidth="1"/>
    <col min="6170" max="6171" width="4.5703125" style="6" customWidth="1"/>
    <col min="6172" max="6172" width="7" style="6" customWidth="1"/>
    <col min="6173" max="6173" width="8.140625" style="6" customWidth="1"/>
    <col min="6174" max="6174" width="8" style="6" customWidth="1"/>
    <col min="6175" max="6175" width="7.140625" style="6" customWidth="1"/>
    <col min="6176" max="6176" width="6.5703125" style="6" customWidth="1"/>
    <col min="6177" max="6177" width="4.5703125" style="6" customWidth="1"/>
    <col min="6178" max="6178" width="7.85546875" style="6" customWidth="1"/>
    <col min="6179" max="6179" width="8.140625" style="6" customWidth="1"/>
    <col min="6180" max="6183" width="4.5703125" style="6" customWidth="1"/>
    <col min="6184" max="6184" width="11.5703125" style="6"/>
    <col min="6185" max="6185" width="8.42578125" style="6" customWidth="1"/>
    <col min="6186" max="6186" width="5.42578125" style="6" customWidth="1"/>
    <col min="6187" max="6188" width="5.140625" style="6" customWidth="1"/>
    <col min="6189" max="6189" width="6.42578125" style="6" customWidth="1"/>
    <col min="6190" max="6190" width="11.5703125" style="6"/>
    <col min="6191" max="6191" width="8.42578125" style="6" customWidth="1"/>
    <col min="6192" max="6192" width="3.140625" style="6" customWidth="1"/>
    <col min="6193" max="6193" width="5.140625" style="6" customWidth="1"/>
    <col min="6194" max="6194" width="7.42578125" style="6" customWidth="1"/>
    <col min="6195" max="6195" width="4.5703125" style="6" customWidth="1"/>
    <col min="6196" max="6400" width="11.5703125" style="6"/>
    <col min="6401" max="6401" width="1.85546875" style="6" customWidth="1"/>
    <col min="6402" max="6402" width="4.5703125" style="6" customWidth="1"/>
    <col min="6403" max="6403" width="18.85546875" style="6" customWidth="1"/>
    <col min="6404" max="6404" width="6.85546875" style="6" customWidth="1"/>
    <col min="6405" max="6405" width="8.140625" style="6" customWidth="1"/>
    <col min="6406" max="6409" width="4.5703125" style="6" customWidth="1"/>
    <col min="6410" max="6410" width="7.5703125" style="6" customWidth="1"/>
    <col min="6411" max="6412" width="8.5703125" style="6" customWidth="1"/>
    <col min="6413" max="6413" width="8.140625" style="6" customWidth="1"/>
    <col min="6414" max="6415" width="4.5703125" style="6" customWidth="1"/>
    <col min="6416" max="6416" width="7.140625" style="6" customWidth="1"/>
    <col min="6417" max="6417" width="7.85546875" style="6" customWidth="1"/>
    <col min="6418" max="6418" width="4.5703125" style="6" customWidth="1"/>
    <col min="6419" max="6419" width="8.140625" style="6" customWidth="1"/>
    <col min="6420" max="6420" width="9.42578125" style="6" customWidth="1"/>
    <col min="6421" max="6421" width="7.140625" style="6" customWidth="1"/>
    <col min="6422" max="6423" width="8.5703125" style="6" customWidth="1"/>
    <col min="6424" max="6424" width="4.5703125" style="6" customWidth="1"/>
    <col min="6425" max="6425" width="7.42578125" style="6" customWidth="1"/>
    <col min="6426" max="6427" width="4.5703125" style="6" customWidth="1"/>
    <col min="6428" max="6428" width="7" style="6" customWidth="1"/>
    <col min="6429" max="6429" width="8.140625" style="6" customWidth="1"/>
    <col min="6430" max="6430" width="8" style="6" customWidth="1"/>
    <col min="6431" max="6431" width="7.140625" style="6" customWidth="1"/>
    <col min="6432" max="6432" width="6.5703125" style="6" customWidth="1"/>
    <col min="6433" max="6433" width="4.5703125" style="6" customWidth="1"/>
    <col min="6434" max="6434" width="7.85546875" style="6" customWidth="1"/>
    <col min="6435" max="6435" width="8.140625" style="6" customWidth="1"/>
    <col min="6436" max="6439" width="4.5703125" style="6" customWidth="1"/>
    <col min="6440" max="6440" width="11.5703125" style="6"/>
    <col min="6441" max="6441" width="8.42578125" style="6" customWidth="1"/>
    <col min="6442" max="6442" width="5.42578125" style="6" customWidth="1"/>
    <col min="6443" max="6444" width="5.140625" style="6" customWidth="1"/>
    <col min="6445" max="6445" width="6.42578125" style="6" customWidth="1"/>
    <col min="6446" max="6446" width="11.5703125" style="6"/>
    <col min="6447" max="6447" width="8.42578125" style="6" customWidth="1"/>
    <col min="6448" max="6448" width="3.140625" style="6" customWidth="1"/>
    <col min="6449" max="6449" width="5.140625" style="6" customWidth="1"/>
    <col min="6450" max="6450" width="7.42578125" style="6" customWidth="1"/>
    <col min="6451" max="6451" width="4.5703125" style="6" customWidth="1"/>
    <col min="6452" max="6656" width="11.5703125" style="6"/>
    <col min="6657" max="6657" width="1.85546875" style="6" customWidth="1"/>
    <col min="6658" max="6658" width="4.5703125" style="6" customWidth="1"/>
    <col min="6659" max="6659" width="18.85546875" style="6" customWidth="1"/>
    <col min="6660" max="6660" width="6.85546875" style="6" customWidth="1"/>
    <col min="6661" max="6661" width="8.140625" style="6" customWidth="1"/>
    <col min="6662" max="6665" width="4.5703125" style="6" customWidth="1"/>
    <col min="6666" max="6666" width="7.5703125" style="6" customWidth="1"/>
    <col min="6667" max="6668" width="8.5703125" style="6" customWidth="1"/>
    <col min="6669" max="6669" width="8.140625" style="6" customWidth="1"/>
    <col min="6670" max="6671" width="4.5703125" style="6" customWidth="1"/>
    <col min="6672" max="6672" width="7.140625" style="6" customWidth="1"/>
    <col min="6673" max="6673" width="7.85546875" style="6" customWidth="1"/>
    <col min="6674" max="6674" width="4.5703125" style="6" customWidth="1"/>
    <col min="6675" max="6675" width="8.140625" style="6" customWidth="1"/>
    <col min="6676" max="6676" width="9.42578125" style="6" customWidth="1"/>
    <col min="6677" max="6677" width="7.140625" style="6" customWidth="1"/>
    <col min="6678" max="6679" width="8.5703125" style="6" customWidth="1"/>
    <col min="6680" max="6680" width="4.5703125" style="6" customWidth="1"/>
    <col min="6681" max="6681" width="7.42578125" style="6" customWidth="1"/>
    <col min="6682" max="6683" width="4.5703125" style="6" customWidth="1"/>
    <col min="6684" max="6684" width="7" style="6" customWidth="1"/>
    <col min="6685" max="6685" width="8.140625" style="6" customWidth="1"/>
    <col min="6686" max="6686" width="8" style="6" customWidth="1"/>
    <col min="6687" max="6687" width="7.140625" style="6" customWidth="1"/>
    <col min="6688" max="6688" width="6.5703125" style="6" customWidth="1"/>
    <col min="6689" max="6689" width="4.5703125" style="6" customWidth="1"/>
    <col min="6690" max="6690" width="7.85546875" style="6" customWidth="1"/>
    <col min="6691" max="6691" width="8.140625" style="6" customWidth="1"/>
    <col min="6692" max="6695" width="4.5703125" style="6" customWidth="1"/>
    <col min="6696" max="6696" width="11.5703125" style="6"/>
    <col min="6697" max="6697" width="8.42578125" style="6" customWidth="1"/>
    <col min="6698" max="6698" width="5.42578125" style="6" customWidth="1"/>
    <col min="6699" max="6700" width="5.140625" style="6" customWidth="1"/>
    <col min="6701" max="6701" width="6.42578125" style="6" customWidth="1"/>
    <col min="6702" max="6702" width="11.5703125" style="6"/>
    <col min="6703" max="6703" width="8.42578125" style="6" customWidth="1"/>
    <col min="6704" max="6704" width="3.140625" style="6" customWidth="1"/>
    <col min="6705" max="6705" width="5.140625" style="6" customWidth="1"/>
    <col min="6706" max="6706" width="7.42578125" style="6" customWidth="1"/>
    <col min="6707" max="6707" width="4.5703125" style="6" customWidth="1"/>
    <col min="6708" max="6912" width="11.5703125" style="6"/>
    <col min="6913" max="6913" width="1.85546875" style="6" customWidth="1"/>
    <col min="6914" max="6914" width="4.5703125" style="6" customWidth="1"/>
    <col min="6915" max="6915" width="18.85546875" style="6" customWidth="1"/>
    <col min="6916" max="6916" width="6.85546875" style="6" customWidth="1"/>
    <col min="6917" max="6917" width="8.140625" style="6" customWidth="1"/>
    <col min="6918" max="6921" width="4.5703125" style="6" customWidth="1"/>
    <col min="6922" max="6922" width="7.5703125" style="6" customWidth="1"/>
    <col min="6923" max="6924" width="8.5703125" style="6" customWidth="1"/>
    <col min="6925" max="6925" width="8.140625" style="6" customWidth="1"/>
    <col min="6926" max="6927" width="4.5703125" style="6" customWidth="1"/>
    <col min="6928" max="6928" width="7.140625" style="6" customWidth="1"/>
    <col min="6929" max="6929" width="7.85546875" style="6" customWidth="1"/>
    <col min="6930" max="6930" width="4.5703125" style="6" customWidth="1"/>
    <col min="6931" max="6931" width="8.140625" style="6" customWidth="1"/>
    <col min="6932" max="6932" width="9.42578125" style="6" customWidth="1"/>
    <col min="6933" max="6933" width="7.140625" style="6" customWidth="1"/>
    <col min="6934" max="6935" width="8.5703125" style="6" customWidth="1"/>
    <col min="6936" max="6936" width="4.5703125" style="6" customWidth="1"/>
    <col min="6937" max="6937" width="7.42578125" style="6" customWidth="1"/>
    <col min="6938" max="6939" width="4.5703125" style="6" customWidth="1"/>
    <col min="6940" max="6940" width="7" style="6" customWidth="1"/>
    <col min="6941" max="6941" width="8.140625" style="6" customWidth="1"/>
    <col min="6942" max="6942" width="8" style="6" customWidth="1"/>
    <col min="6943" max="6943" width="7.140625" style="6" customWidth="1"/>
    <col min="6944" max="6944" width="6.5703125" style="6" customWidth="1"/>
    <col min="6945" max="6945" width="4.5703125" style="6" customWidth="1"/>
    <col min="6946" max="6946" width="7.85546875" style="6" customWidth="1"/>
    <col min="6947" max="6947" width="8.140625" style="6" customWidth="1"/>
    <col min="6948" max="6951" width="4.5703125" style="6" customWidth="1"/>
    <col min="6952" max="6952" width="11.5703125" style="6"/>
    <col min="6953" max="6953" width="8.42578125" style="6" customWidth="1"/>
    <col min="6954" max="6954" width="5.42578125" style="6" customWidth="1"/>
    <col min="6955" max="6956" width="5.140625" style="6" customWidth="1"/>
    <col min="6957" max="6957" width="6.42578125" style="6" customWidth="1"/>
    <col min="6958" max="6958" width="11.5703125" style="6"/>
    <col min="6959" max="6959" width="8.42578125" style="6" customWidth="1"/>
    <col min="6960" max="6960" width="3.140625" style="6" customWidth="1"/>
    <col min="6961" max="6961" width="5.140625" style="6" customWidth="1"/>
    <col min="6962" max="6962" width="7.42578125" style="6" customWidth="1"/>
    <col min="6963" max="6963" width="4.5703125" style="6" customWidth="1"/>
    <col min="6964" max="7168" width="11.5703125" style="6"/>
    <col min="7169" max="7169" width="1.85546875" style="6" customWidth="1"/>
    <col min="7170" max="7170" width="4.5703125" style="6" customWidth="1"/>
    <col min="7171" max="7171" width="18.85546875" style="6" customWidth="1"/>
    <col min="7172" max="7172" width="6.85546875" style="6" customWidth="1"/>
    <col min="7173" max="7173" width="8.140625" style="6" customWidth="1"/>
    <col min="7174" max="7177" width="4.5703125" style="6" customWidth="1"/>
    <col min="7178" max="7178" width="7.5703125" style="6" customWidth="1"/>
    <col min="7179" max="7180" width="8.5703125" style="6" customWidth="1"/>
    <col min="7181" max="7181" width="8.140625" style="6" customWidth="1"/>
    <col min="7182" max="7183" width="4.5703125" style="6" customWidth="1"/>
    <col min="7184" max="7184" width="7.140625" style="6" customWidth="1"/>
    <col min="7185" max="7185" width="7.85546875" style="6" customWidth="1"/>
    <col min="7186" max="7186" width="4.5703125" style="6" customWidth="1"/>
    <col min="7187" max="7187" width="8.140625" style="6" customWidth="1"/>
    <col min="7188" max="7188" width="9.42578125" style="6" customWidth="1"/>
    <col min="7189" max="7189" width="7.140625" style="6" customWidth="1"/>
    <col min="7190" max="7191" width="8.5703125" style="6" customWidth="1"/>
    <col min="7192" max="7192" width="4.5703125" style="6" customWidth="1"/>
    <col min="7193" max="7193" width="7.42578125" style="6" customWidth="1"/>
    <col min="7194" max="7195" width="4.5703125" style="6" customWidth="1"/>
    <col min="7196" max="7196" width="7" style="6" customWidth="1"/>
    <col min="7197" max="7197" width="8.140625" style="6" customWidth="1"/>
    <col min="7198" max="7198" width="8" style="6" customWidth="1"/>
    <col min="7199" max="7199" width="7.140625" style="6" customWidth="1"/>
    <col min="7200" max="7200" width="6.5703125" style="6" customWidth="1"/>
    <col min="7201" max="7201" width="4.5703125" style="6" customWidth="1"/>
    <col min="7202" max="7202" width="7.85546875" style="6" customWidth="1"/>
    <col min="7203" max="7203" width="8.140625" style="6" customWidth="1"/>
    <col min="7204" max="7207" width="4.5703125" style="6" customWidth="1"/>
    <col min="7208" max="7208" width="11.5703125" style="6"/>
    <col min="7209" max="7209" width="8.42578125" style="6" customWidth="1"/>
    <col min="7210" max="7210" width="5.42578125" style="6" customWidth="1"/>
    <col min="7211" max="7212" width="5.140625" style="6" customWidth="1"/>
    <col min="7213" max="7213" width="6.42578125" style="6" customWidth="1"/>
    <col min="7214" max="7214" width="11.5703125" style="6"/>
    <col min="7215" max="7215" width="8.42578125" style="6" customWidth="1"/>
    <col min="7216" max="7216" width="3.140625" style="6" customWidth="1"/>
    <col min="7217" max="7217" width="5.140625" style="6" customWidth="1"/>
    <col min="7218" max="7218" width="7.42578125" style="6" customWidth="1"/>
    <col min="7219" max="7219" width="4.5703125" style="6" customWidth="1"/>
    <col min="7220" max="7424" width="11.5703125" style="6"/>
    <col min="7425" max="7425" width="1.85546875" style="6" customWidth="1"/>
    <col min="7426" max="7426" width="4.5703125" style="6" customWidth="1"/>
    <col min="7427" max="7427" width="18.85546875" style="6" customWidth="1"/>
    <col min="7428" max="7428" width="6.85546875" style="6" customWidth="1"/>
    <col min="7429" max="7429" width="8.140625" style="6" customWidth="1"/>
    <col min="7430" max="7433" width="4.5703125" style="6" customWidth="1"/>
    <col min="7434" max="7434" width="7.5703125" style="6" customWidth="1"/>
    <col min="7435" max="7436" width="8.5703125" style="6" customWidth="1"/>
    <col min="7437" max="7437" width="8.140625" style="6" customWidth="1"/>
    <col min="7438" max="7439" width="4.5703125" style="6" customWidth="1"/>
    <col min="7440" max="7440" width="7.140625" style="6" customWidth="1"/>
    <col min="7441" max="7441" width="7.85546875" style="6" customWidth="1"/>
    <col min="7442" max="7442" width="4.5703125" style="6" customWidth="1"/>
    <col min="7443" max="7443" width="8.140625" style="6" customWidth="1"/>
    <col min="7444" max="7444" width="9.42578125" style="6" customWidth="1"/>
    <col min="7445" max="7445" width="7.140625" style="6" customWidth="1"/>
    <col min="7446" max="7447" width="8.5703125" style="6" customWidth="1"/>
    <col min="7448" max="7448" width="4.5703125" style="6" customWidth="1"/>
    <col min="7449" max="7449" width="7.42578125" style="6" customWidth="1"/>
    <col min="7450" max="7451" width="4.5703125" style="6" customWidth="1"/>
    <col min="7452" max="7452" width="7" style="6" customWidth="1"/>
    <col min="7453" max="7453" width="8.140625" style="6" customWidth="1"/>
    <col min="7454" max="7454" width="8" style="6" customWidth="1"/>
    <col min="7455" max="7455" width="7.140625" style="6" customWidth="1"/>
    <col min="7456" max="7456" width="6.5703125" style="6" customWidth="1"/>
    <col min="7457" max="7457" width="4.5703125" style="6" customWidth="1"/>
    <col min="7458" max="7458" width="7.85546875" style="6" customWidth="1"/>
    <col min="7459" max="7459" width="8.140625" style="6" customWidth="1"/>
    <col min="7460" max="7463" width="4.5703125" style="6" customWidth="1"/>
    <col min="7464" max="7464" width="11.5703125" style="6"/>
    <col min="7465" max="7465" width="8.42578125" style="6" customWidth="1"/>
    <col min="7466" max="7466" width="5.42578125" style="6" customWidth="1"/>
    <col min="7467" max="7468" width="5.140625" style="6" customWidth="1"/>
    <col min="7469" max="7469" width="6.42578125" style="6" customWidth="1"/>
    <col min="7470" max="7470" width="11.5703125" style="6"/>
    <col min="7471" max="7471" width="8.42578125" style="6" customWidth="1"/>
    <col min="7472" max="7472" width="3.140625" style="6" customWidth="1"/>
    <col min="7473" max="7473" width="5.140625" style="6" customWidth="1"/>
    <col min="7474" max="7474" width="7.42578125" style="6" customWidth="1"/>
    <col min="7475" max="7475" width="4.5703125" style="6" customWidth="1"/>
    <col min="7476" max="7680" width="11.5703125" style="6"/>
    <col min="7681" max="7681" width="1.85546875" style="6" customWidth="1"/>
    <col min="7682" max="7682" width="4.5703125" style="6" customWidth="1"/>
    <col min="7683" max="7683" width="18.85546875" style="6" customWidth="1"/>
    <col min="7684" max="7684" width="6.85546875" style="6" customWidth="1"/>
    <col min="7685" max="7685" width="8.140625" style="6" customWidth="1"/>
    <col min="7686" max="7689" width="4.5703125" style="6" customWidth="1"/>
    <col min="7690" max="7690" width="7.5703125" style="6" customWidth="1"/>
    <col min="7691" max="7692" width="8.5703125" style="6" customWidth="1"/>
    <col min="7693" max="7693" width="8.140625" style="6" customWidth="1"/>
    <col min="7694" max="7695" width="4.5703125" style="6" customWidth="1"/>
    <col min="7696" max="7696" width="7.140625" style="6" customWidth="1"/>
    <col min="7697" max="7697" width="7.85546875" style="6" customWidth="1"/>
    <col min="7698" max="7698" width="4.5703125" style="6" customWidth="1"/>
    <col min="7699" max="7699" width="8.140625" style="6" customWidth="1"/>
    <col min="7700" max="7700" width="9.42578125" style="6" customWidth="1"/>
    <col min="7701" max="7701" width="7.140625" style="6" customWidth="1"/>
    <col min="7702" max="7703" width="8.5703125" style="6" customWidth="1"/>
    <col min="7704" max="7704" width="4.5703125" style="6" customWidth="1"/>
    <col min="7705" max="7705" width="7.42578125" style="6" customWidth="1"/>
    <col min="7706" max="7707" width="4.5703125" style="6" customWidth="1"/>
    <col min="7708" max="7708" width="7" style="6" customWidth="1"/>
    <col min="7709" max="7709" width="8.140625" style="6" customWidth="1"/>
    <col min="7710" max="7710" width="8" style="6" customWidth="1"/>
    <col min="7711" max="7711" width="7.140625" style="6" customWidth="1"/>
    <col min="7712" max="7712" width="6.5703125" style="6" customWidth="1"/>
    <col min="7713" max="7713" width="4.5703125" style="6" customWidth="1"/>
    <col min="7714" max="7714" width="7.85546875" style="6" customWidth="1"/>
    <col min="7715" max="7715" width="8.140625" style="6" customWidth="1"/>
    <col min="7716" max="7719" width="4.5703125" style="6" customWidth="1"/>
    <col min="7720" max="7720" width="11.5703125" style="6"/>
    <col min="7721" max="7721" width="8.42578125" style="6" customWidth="1"/>
    <col min="7722" max="7722" width="5.42578125" style="6" customWidth="1"/>
    <col min="7723" max="7724" width="5.140625" style="6" customWidth="1"/>
    <col min="7725" max="7725" width="6.42578125" style="6" customWidth="1"/>
    <col min="7726" max="7726" width="11.5703125" style="6"/>
    <col min="7727" max="7727" width="8.42578125" style="6" customWidth="1"/>
    <col min="7728" max="7728" width="3.140625" style="6" customWidth="1"/>
    <col min="7729" max="7729" width="5.140625" style="6" customWidth="1"/>
    <col min="7730" max="7730" width="7.42578125" style="6" customWidth="1"/>
    <col min="7731" max="7731" width="4.5703125" style="6" customWidth="1"/>
    <col min="7732" max="7936" width="11.5703125" style="6"/>
    <col min="7937" max="7937" width="1.85546875" style="6" customWidth="1"/>
    <col min="7938" max="7938" width="4.5703125" style="6" customWidth="1"/>
    <col min="7939" max="7939" width="18.85546875" style="6" customWidth="1"/>
    <col min="7940" max="7940" width="6.85546875" style="6" customWidth="1"/>
    <col min="7941" max="7941" width="8.140625" style="6" customWidth="1"/>
    <col min="7942" max="7945" width="4.5703125" style="6" customWidth="1"/>
    <col min="7946" max="7946" width="7.5703125" style="6" customWidth="1"/>
    <col min="7947" max="7948" width="8.5703125" style="6" customWidth="1"/>
    <col min="7949" max="7949" width="8.140625" style="6" customWidth="1"/>
    <col min="7950" max="7951" width="4.5703125" style="6" customWidth="1"/>
    <col min="7952" max="7952" width="7.140625" style="6" customWidth="1"/>
    <col min="7953" max="7953" width="7.85546875" style="6" customWidth="1"/>
    <col min="7954" max="7954" width="4.5703125" style="6" customWidth="1"/>
    <col min="7955" max="7955" width="8.140625" style="6" customWidth="1"/>
    <col min="7956" max="7956" width="9.42578125" style="6" customWidth="1"/>
    <col min="7957" max="7957" width="7.140625" style="6" customWidth="1"/>
    <col min="7958" max="7959" width="8.5703125" style="6" customWidth="1"/>
    <col min="7960" max="7960" width="4.5703125" style="6" customWidth="1"/>
    <col min="7961" max="7961" width="7.42578125" style="6" customWidth="1"/>
    <col min="7962" max="7963" width="4.5703125" style="6" customWidth="1"/>
    <col min="7964" max="7964" width="7" style="6" customWidth="1"/>
    <col min="7965" max="7965" width="8.140625" style="6" customWidth="1"/>
    <col min="7966" max="7966" width="8" style="6" customWidth="1"/>
    <col min="7967" max="7967" width="7.140625" style="6" customWidth="1"/>
    <col min="7968" max="7968" width="6.5703125" style="6" customWidth="1"/>
    <col min="7969" max="7969" width="4.5703125" style="6" customWidth="1"/>
    <col min="7970" max="7970" width="7.85546875" style="6" customWidth="1"/>
    <col min="7971" max="7971" width="8.140625" style="6" customWidth="1"/>
    <col min="7972" max="7975" width="4.5703125" style="6" customWidth="1"/>
    <col min="7976" max="7976" width="11.5703125" style="6"/>
    <col min="7977" max="7977" width="8.42578125" style="6" customWidth="1"/>
    <col min="7978" max="7978" width="5.42578125" style="6" customWidth="1"/>
    <col min="7979" max="7980" width="5.140625" style="6" customWidth="1"/>
    <col min="7981" max="7981" width="6.42578125" style="6" customWidth="1"/>
    <col min="7982" max="7982" width="11.5703125" style="6"/>
    <col min="7983" max="7983" width="8.42578125" style="6" customWidth="1"/>
    <col min="7984" max="7984" width="3.140625" style="6" customWidth="1"/>
    <col min="7985" max="7985" width="5.140625" style="6" customWidth="1"/>
    <col min="7986" max="7986" width="7.42578125" style="6" customWidth="1"/>
    <col min="7987" max="7987" width="4.5703125" style="6" customWidth="1"/>
    <col min="7988" max="8192" width="11.5703125" style="6"/>
    <col min="8193" max="8193" width="1.85546875" style="6" customWidth="1"/>
    <col min="8194" max="8194" width="4.5703125" style="6" customWidth="1"/>
    <col min="8195" max="8195" width="18.85546875" style="6" customWidth="1"/>
    <col min="8196" max="8196" width="6.85546875" style="6" customWidth="1"/>
    <col min="8197" max="8197" width="8.140625" style="6" customWidth="1"/>
    <col min="8198" max="8201" width="4.5703125" style="6" customWidth="1"/>
    <col min="8202" max="8202" width="7.5703125" style="6" customWidth="1"/>
    <col min="8203" max="8204" width="8.5703125" style="6" customWidth="1"/>
    <col min="8205" max="8205" width="8.140625" style="6" customWidth="1"/>
    <col min="8206" max="8207" width="4.5703125" style="6" customWidth="1"/>
    <col min="8208" max="8208" width="7.140625" style="6" customWidth="1"/>
    <col min="8209" max="8209" width="7.85546875" style="6" customWidth="1"/>
    <col min="8210" max="8210" width="4.5703125" style="6" customWidth="1"/>
    <col min="8211" max="8211" width="8.140625" style="6" customWidth="1"/>
    <col min="8212" max="8212" width="9.42578125" style="6" customWidth="1"/>
    <col min="8213" max="8213" width="7.140625" style="6" customWidth="1"/>
    <col min="8214" max="8215" width="8.5703125" style="6" customWidth="1"/>
    <col min="8216" max="8216" width="4.5703125" style="6" customWidth="1"/>
    <col min="8217" max="8217" width="7.42578125" style="6" customWidth="1"/>
    <col min="8218" max="8219" width="4.5703125" style="6" customWidth="1"/>
    <col min="8220" max="8220" width="7" style="6" customWidth="1"/>
    <col min="8221" max="8221" width="8.140625" style="6" customWidth="1"/>
    <col min="8222" max="8222" width="8" style="6" customWidth="1"/>
    <col min="8223" max="8223" width="7.140625" style="6" customWidth="1"/>
    <col min="8224" max="8224" width="6.5703125" style="6" customWidth="1"/>
    <col min="8225" max="8225" width="4.5703125" style="6" customWidth="1"/>
    <col min="8226" max="8226" width="7.85546875" style="6" customWidth="1"/>
    <col min="8227" max="8227" width="8.140625" style="6" customWidth="1"/>
    <col min="8228" max="8231" width="4.5703125" style="6" customWidth="1"/>
    <col min="8232" max="8232" width="11.5703125" style="6"/>
    <col min="8233" max="8233" width="8.42578125" style="6" customWidth="1"/>
    <col min="8234" max="8234" width="5.42578125" style="6" customWidth="1"/>
    <col min="8235" max="8236" width="5.140625" style="6" customWidth="1"/>
    <col min="8237" max="8237" width="6.42578125" style="6" customWidth="1"/>
    <col min="8238" max="8238" width="11.5703125" style="6"/>
    <col min="8239" max="8239" width="8.42578125" style="6" customWidth="1"/>
    <col min="8240" max="8240" width="3.140625" style="6" customWidth="1"/>
    <col min="8241" max="8241" width="5.140625" style="6" customWidth="1"/>
    <col min="8242" max="8242" width="7.42578125" style="6" customWidth="1"/>
    <col min="8243" max="8243" width="4.5703125" style="6" customWidth="1"/>
    <col min="8244" max="8448" width="11.5703125" style="6"/>
    <col min="8449" max="8449" width="1.85546875" style="6" customWidth="1"/>
    <col min="8450" max="8450" width="4.5703125" style="6" customWidth="1"/>
    <col min="8451" max="8451" width="18.85546875" style="6" customWidth="1"/>
    <col min="8452" max="8452" width="6.85546875" style="6" customWidth="1"/>
    <col min="8453" max="8453" width="8.140625" style="6" customWidth="1"/>
    <col min="8454" max="8457" width="4.5703125" style="6" customWidth="1"/>
    <col min="8458" max="8458" width="7.5703125" style="6" customWidth="1"/>
    <col min="8459" max="8460" width="8.5703125" style="6" customWidth="1"/>
    <col min="8461" max="8461" width="8.140625" style="6" customWidth="1"/>
    <col min="8462" max="8463" width="4.5703125" style="6" customWidth="1"/>
    <col min="8464" max="8464" width="7.140625" style="6" customWidth="1"/>
    <col min="8465" max="8465" width="7.85546875" style="6" customWidth="1"/>
    <col min="8466" max="8466" width="4.5703125" style="6" customWidth="1"/>
    <col min="8467" max="8467" width="8.140625" style="6" customWidth="1"/>
    <col min="8468" max="8468" width="9.42578125" style="6" customWidth="1"/>
    <col min="8469" max="8469" width="7.140625" style="6" customWidth="1"/>
    <col min="8470" max="8471" width="8.5703125" style="6" customWidth="1"/>
    <col min="8472" max="8472" width="4.5703125" style="6" customWidth="1"/>
    <col min="8473" max="8473" width="7.42578125" style="6" customWidth="1"/>
    <col min="8474" max="8475" width="4.5703125" style="6" customWidth="1"/>
    <col min="8476" max="8476" width="7" style="6" customWidth="1"/>
    <col min="8477" max="8477" width="8.140625" style="6" customWidth="1"/>
    <col min="8478" max="8478" width="8" style="6" customWidth="1"/>
    <col min="8479" max="8479" width="7.140625" style="6" customWidth="1"/>
    <col min="8480" max="8480" width="6.5703125" style="6" customWidth="1"/>
    <col min="8481" max="8481" width="4.5703125" style="6" customWidth="1"/>
    <col min="8482" max="8482" width="7.85546875" style="6" customWidth="1"/>
    <col min="8483" max="8483" width="8.140625" style="6" customWidth="1"/>
    <col min="8484" max="8487" width="4.5703125" style="6" customWidth="1"/>
    <col min="8488" max="8488" width="11.5703125" style="6"/>
    <col min="8489" max="8489" width="8.42578125" style="6" customWidth="1"/>
    <col min="8490" max="8490" width="5.42578125" style="6" customWidth="1"/>
    <col min="8491" max="8492" width="5.140625" style="6" customWidth="1"/>
    <col min="8493" max="8493" width="6.42578125" style="6" customWidth="1"/>
    <col min="8494" max="8494" width="11.5703125" style="6"/>
    <col min="8495" max="8495" width="8.42578125" style="6" customWidth="1"/>
    <col min="8496" max="8496" width="3.140625" style="6" customWidth="1"/>
    <col min="8497" max="8497" width="5.140625" style="6" customWidth="1"/>
    <col min="8498" max="8498" width="7.42578125" style="6" customWidth="1"/>
    <col min="8499" max="8499" width="4.5703125" style="6" customWidth="1"/>
    <col min="8500" max="8704" width="11.5703125" style="6"/>
    <col min="8705" max="8705" width="1.85546875" style="6" customWidth="1"/>
    <col min="8706" max="8706" width="4.5703125" style="6" customWidth="1"/>
    <col min="8707" max="8707" width="18.85546875" style="6" customWidth="1"/>
    <col min="8708" max="8708" width="6.85546875" style="6" customWidth="1"/>
    <col min="8709" max="8709" width="8.140625" style="6" customWidth="1"/>
    <col min="8710" max="8713" width="4.5703125" style="6" customWidth="1"/>
    <col min="8714" max="8714" width="7.5703125" style="6" customWidth="1"/>
    <col min="8715" max="8716" width="8.5703125" style="6" customWidth="1"/>
    <col min="8717" max="8717" width="8.140625" style="6" customWidth="1"/>
    <col min="8718" max="8719" width="4.5703125" style="6" customWidth="1"/>
    <col min="8720" max="8720" width="7.140625" style="6" customWidth="1"/>
    <col min="8721" max="8721" width="7.85546875" style="6" customWidth="1"/>
    <col min="8722" max="8722" width="4.5703125" style="6" customWidth="1"/>
    <col min="8723" max="8723" width="8.140625" style="6" customWidth="1"/>
    <col min="8724" max="8724" width="9.42578125" style="6" customWidth="1"/>
    <col min="8725" max="8725" width="7.140625" style="6" customWidth="1"/>
    <col min="8726" max="8727" width="8.5703125" style="6" customWidth="1"/>
    <col min="8728" max="8728" width="4.5703125" style="6" customWidth="1"/>
    <col min="8729" max="8729" width="7.42578125" style="6" customWidth="1"/>
    <col min="8730" max="8731" width="4.5703125" style="6" customWidth="1"/>
    <col min="8732" max="8732" width="7" style="6" customWidth="1"/>
    <col min="8733" max="8733" width="8.140625" style="6" customWidth="1"/>
    <col min="8734" max="8734" width="8" style="6" customWidth="1"/>
    <col min="8735" max="8735" width="7.140625" style="6" customWidth="1"/>
    <col min="8736" max="8736" width="6.5703125" style="6" customWidth="1"/>
    <col min="8737" max="8737" width="4.5703125" style="6" customWidth="1"/>
    <col min="8738" max="8738" width="7.85546875" style="6" customWidth="1"/>
    <col min="8739" max="8739" width="8.140625" style="6" customWidth="1"/>
    <col min="8740" max="8743" width="4.5703125" style="6" customWidth="1"/>
    <col min="8744" max="8744" width="11.5703125" style="6"/>
    <col min="8745" max="8745" width="8.42578125" style="6" customWidth="1"/>
    <col min="8746" max="8746" width="5.42578125" style="6" customWidth="1"/>
    <col min="8747" max="8748" width="5.140625" style="6" customWidth="1"/>
    <col min="8749" max="8749" width="6.42578125" style="6" customWidth="1"/>
    <col min="8750" max="8750" width="11.5703125" style="6"/>
    <col min="8751" max="8751" width="8.42578125" style="6" customWidth="1"/>
    <col min="8752" max="8752" width="3.140625" style="6" customWidth="1"/>
    <col min="8753" max="8753" width="5.140625" style="6" customWidth="1"/>
    <col min="8754" max="8754" width="7.42578125" style="6" customWidth="1"/>
    <col min="8755" max="8755" width="4.5703125" style="6" customWidth="1"/>
    <col min="8756" max="8960" width="11.5703125" style="6"/>
    <col min="8961" max="8961" width="1.85546875" style="6" customWidth="1"/>
    <col min="8962" max="8962" width="4.5703125" style="6" customWidth="1"/>
    <col min="8963" max="8963" width="18.85546875" style="6" customWidth="1"/>
    <col min="8964" max="8964" width="6.85546875" style="6" customWidth="1"/>
    <col min="8965" max="8965" width="8.140625" style="6" customWidth="1"/>
    <col min="8966" max="8969" width="4.5703125" style="6" customWidth="1"/>
    <col min="8970" max="8970" width="7.5703125" style="6" customWidth="1"/>
    <col min="8971" max="8972" width="8.5703125" style="6" customWidth="1"/>
    <col min="8973" max="8973" width="8.140625" style="6" customWidth="1"/>
    <col min="8974" max="8975" width="4.5703125" style="6" customWidth="1"/>
    <col min="8976" max="8976" width="7.140625" style="6" customWidth="1"/>
    <col min="8977" max="8977" width="7.85546875" style="6" customWidth="1"/>
    <col min="8978" max="8978" width="4.5703125" style="6" customWidth="1"/>
    <col min="8979" max="8979" width="8.140625" style="6" customWidth="1"/>
    <col min="8980" max="8980" width="9.42578125" style="6" customWidth="1"/>
    <col min="8981" max="8981" width="7.140625" style="6" customWidth="1"/>
    <col min="8982" max="8983" width="8.5703125" style="6" customWidth="1"/>
    <col min="8984" max="8984" width="4.5703125" style="6" customWidth="1"/>
    <col min="8985" max="8985" width="7.42578125" style="6" customWidth="1"/>
    <col min="8986" max="8987" width="4.5703125" style="6" customWidth="1"/>
    <col min="8988" max="8988" width="7" style="6" customWidth="1"/>
    <col min="8989" max="8989" width="8.140625" style="6" customWidth="1"/>
    <col min="8990" max="8990" width="8" style="6" customWidth="1"/>
    <col min="8991" max="8991" width="7.140625" style="6" customWidth="1"/>
    <col min="8992" max="8992" width="6.5703125" style="6" customWidth="1"/>
    <col min="8993" max="8993" width="4.5703125" style="6" customWidth="1"/>
    <col min="8994" max="8994" width="7.85546875" style="6" customWidth="1"/>
    <col min="8995" max="8995" width="8.140625" style="6" customWidth="1"/>
    <col min="8996" max="8999" width="4.5703125" style="6" customWidth="1"/>
    <col min="9000" max="9000" width="11.5703125" style="6"/>
    <col min="9001" max="9001" width="8.42578125" style="6" customWidth="1"/>
    <col min="9002" max="9002" width="5.42578125" style="6" customWidth="1"/>
    <col min="9003" max="9004" width="5.140625" style="6" customWidth="1"/>
    <col min="9005" max="9005" width="6.42578125" style="6" customWidth="1"/>
    <col min="9006" max="9006" width="11.5703125" style="6"/>
    <col min="9007" max="9007" width="8.42578125" style="6" customWidth="1"/>
    <col min="9008" max="9008" width="3.140625" style="6" customWidth="1"/>
    <col min="9009" max="9009" width="5.140625" style="6" customWidth="1"/>
    <col min="9010" max="9010" width="7.42578125" style="6" customWidth="1"/>
    <col min="9011" max="9011" width="4.5703125" style="6" customWidth="1"/>
    <col min="9012" max="9216" width="11.5703125" style="6"/>
    <col min="9217" max="9217" width="1.85546875" style="6" customWidth="1"/>
    <col min="9218" max="9218" width="4.5703125" style="6" customWidth="1"/>
    <col min="9219" max="9219" width="18.85546875" style="6" customWidth="1"/>
    <col min="9220" max="9220" width="6.85546875" style="6" customWidth="1"/>
    <col min="9221" max="9221" width="8.140625" style="6" customWidth="1"/>
    <col min="9222" max="9225" width="4.5703125" style="6" customWidth="1"/>
    <col min="9226" max="9226" width="7.5703125" style="6" customWidth="1"/>
    <col min="9227" max="9228" width="8.5703125" style="6" customWidth="1"/>
    <col min="9229" max="9229" width="8.140625" style="6" customWidth="1"/>
    <col min="9230" max="9231" width="4.5703125" style="6" customWidth="1"/>
    <col min="9232" max="9232" width="7.140625" style="6" customWidth="1"/>
    <col min="9233" max="9233" width="7.85546875" style="6" customWidth="1"/>
    <col min="9234" max="9234" width="4.5703125" style="6" customWidth="1"/>
    <col min="9235" max="9235" width="8.140625" style="6" customWidth="1"/>
    <col min="9236" max="9236" width="9.42578125" style="6" customWidth="1"/>
    <col min="9237" max="9237" width="7.140625" style="6" customWidth="1"/>
    <col min="9238" max="9239" width="8.5703125" style="6" customWidth="1"/>
    <col min="9240" max="9240" width="4.5703125" style="6" customWidth="1"/>
    <col min="9241" max="9241" width="7.42578125" style="6" customWidth="1"/>
    <col min="9242" max="9243" width="4.5703125" style="6" customWidth="1"/>
    <col min="9244" max="9244" width="7" style="6" customWidth="1"/>
    <col min="9245" max="9245" width="8.140625" style="6" customWidth="1"/>
    <col min="9246" max="9246" width="8" style="6" customWidth="1"/>
    <col min="9247" max="9247" width="7.140625" style="6" customWidth="1"/>
    <col min="9248" max="9248" width="6.5703125" style="6" customWidth="1"/>
    <col min="9249" max="9249" width="4.5703125" style="6" customWidth="1"/>
    <col min="9250" max="9250" width="7.85546875" style="6" customWidth="1"/>
    <col min="9251" max="9251" width="8.140625" style="6" customWidth="1"/>
    <col min="9252" max="9255" width="4.5703125" style="6" customWidth="1"/>
    <col min="9256" max="9256" width="11.5703125" style="6"/>
    <col min="9257" max="9257" width="8.42578125" style="6" customWidth="1"/>
    <col min="9258" max="9258" width="5.42578125" style="6" customWidth="1"/>
    <col min="9259" max="9260" width="5.140625" style="6" customWidth="1"/>
    <col min="9261" max="9261" width="6.42578125" style="6" customWidth="1"/>
    <col min="9262" max="9262" width="11.5703125" style="6"/>
    <col min="9263" max="9263" width="8.42578125" style="6" customWidth="1"/>
    <col min="9264" max="9264" width="3.140625" style="6" customWidth="1"/>
    <col min="9265" max="9265" width="5.140625" style="6" customWidth="1"/>
    <col min="9266" max="9266" width="7.42578125" style="6" customWidth="1"/>
    <col min="9267" max="9267" width="4.5703125" style="6" customWidth="1"/>
    <col min="9268" max="9472" width="11.5703125" style="6"/>
    <col min="9473" max="9473" width="1.85546875" style="6" customWidth="1"/>
    <col min="9474" max="9474" width="4.5703125" style="6" customWidth="1"/>
    <col min="9475" max="9475" width="18.85546875" style="6" customWidth="1"/>
    <col min="9476" max="9476" width="6.85546875" style="6" customWidth="1"/>
    <col min="9477" max="9477" width="8.140625" style="6" customWidth="1"/>
    <col min="9478" max="9481" width="4.5703125" style="6" customWidth="1"/>
    <col min="9482" max="9482" width="7.5703125" style="6" customWidth="1"/>
    <col min="9483" max="9484" width="8.5703125" style="6" customWidth="1"/>
    <col min="9485" max="9485" width="8.140625" style="6" customWidth="1"/>
    <col min="9486" max="9487" width="4.5703125" style="6" customWidth="1"/>
    <col min="9488" max="9488" width="7.140625" style="6" customWidth="1"/>
    <col min="9489" max="9489" width="7.85546875" style="6" customWidth="1"/>
    <col min="9490" max="9490" width="4.5703125" style="6" customWidth="1"/>
    <col min="9491" max="9491" width="8.140625" style="6" customWidth="1"/>
    <col min="9492" max="9492" width="9.42578125" style="6" customWidth="1"/>
    <col min="9493" max="9493" width="7.140625" style="6" customWidth="1"/>
    <col min="9494" max="9495" width="8.5703125" style="6" customWidth="1"/>
    <col min="9496" max="9496" width="4.5703125" style="6" customWidth="1"/>
    <col min="9497" max="9497" width="7.42578125" style="6" customWidth="1"/>
    <col min="9498" max="9499" width="4.5703125" style="6" customWidth="1"/>
    <col min="9500" max="9500" width="7" style="6" customWidth="1"/>
    <col min="9501" max="9501" width="8.140625" style="6" customWidth="1"/>
    <col min="9502" max="9502" width="8" style="6" customWidth="1"/>
    <col min="9503" max="9503" width="7.140625" style="6" customWidth="1"/>
    <col min="9504" max="9504" width="6.5703125" style="6" customWidth="1"/>
    <col min="9505" max="9505" width="4.5703125" style="6" customWidth="1"/>
    <col min="9506" max="9506" width="7.85546875" style="6" customWidth="1"/>
    <col min="9507" max="9507" width="8.140625" style="6" customWidth="1"/>
    <col min="9508" max="9511" width="4.5703125" style="6" customWidth="1"/>
    <col min="9512" max="9512" width="11.5703125" style="6"/>
    <col min="9513" max="9513" width="8.42578125" style="6" customWidth="1"/>
    <col min="9514" max="9514" width="5.42578125" style="6" customWidth="1"/>
    <col min="9515" max="9516" width="5.140625" style="6" customWidth="1"/>
    <col min="9517" max="9517" width="6.42578125" style="6" customWidth="1"/>
    <col min="9518" max="9518" width="11.5703125" style="6"/>
    <col min="9519" max="9519" width="8.42578125" style="6" customWidth="1"/>
    <col min="9520" max="9520" width="3.140625" style="6" customWidth="1"/>
    <col min="9521" max="9521" width="5.140625" style="6" customWidth="1"/>
    <col min="9522" max="9522" width="7.42578125" style="6" customWidth="1"/>
    <col min="9523" max="9523" width="4.5703125" style="6" customWidth="1"/>
    <col min="9524" max="9728" width="11.5703125" style="6"/>
    <col min="9729" max="9729" width="1.85546875" style="6" customWidth="1"/>
    <col min="9730" max="9730" width="4.5703125" style="6" customWidth="1"/>
    <col min="9731" max="9731" width="18.85546875" style="6" customWidth="1"/>
    <col min="9732" max="9732" width="6.85546875" style="6" customWidth="1"/>
    <col min="9733" max="9733" width="8.140625" style="6" customWidth="1"/>
    <col min="9734" max="9737" width="4.5703125" style="6" customWidth="1"/>
    <col min="9738" max="9738" width="7.5703125" style="6" customWidth="1"/>
    <col min="9739" max="9740" width="8.5703125" style="6" customWidth="1"/>
    <col min="9741" max="9741" width="8.140625" style="6" customWidth="1"/>
    <col min="9742" max="9743" width="4.5703125" style="6" customWidth="1"/>
    <col min="9744" max="9744" width="7.140625" style="6" customWidth="1"/>
    <col min="9745" max="9745" width="7.85546875" style="6" customWidth="1"/>
    <col min="9746" max="9746" width="4.5703125" style="6" customWidth="1"/>
    <col min="9747" max="9747" width="8.140625" style="6" customWidth="1"/>
    <col min="9748" max="9748" width="9.42578125" style="6" customWidth="1"/>
    <col min="9749" max="9749" width="7.140625" style="6" customWidth="1"/>
    <col min="9750" max="9751" width="8.5703125" style="6" customWidth="1"/>
    <col min="9752" max="9752" width="4.5703125" style="6" customWidth="1"/>
    <col min="9753" max="9753" width="7.42578125" style="6" customWidth="1"/>
    <col min="9754" max="9755" width="4.5703125" style="6" customWidth="1"/>
    <col min="9756" max="9756" width="7" style="6" customWidth="1"/>
    <col min="9757" max="9757" width="8.140625" style="6" customWidth="1"/>
    <col min="9758" max="9758" width="8" style="6" customWidth="1"/>
    <col min="9759" max="9759" width="7.140625" style="6" customWidth="1"/>
    <col min="9760" max="9760" width="6.5703125" style="6" customWidth="1"/>
    <col min="9761" max="9761" width="4.5703125" style="6" customWidth="1"/>
    <col min="9762" max="9762" width="7.85546875" style="6" customWidth="1"/>
    <col min="9763" max="9763" width="8.140625" style="6" customWidth="1"/>
    <col min="9764" max="9767" width="4.5703125" style="6" customWidth="1"/>
    <col min="9768" max="9768" width="11.5703125" style="6"/>
    <col min="9769" max="9769" width="8.42578125" style="6" customWidth="1"/>
    <col min="9770" max="9770" width="5.42578125" style="6" customWidth="1"/>
    <col min="9771" max="9772" width="5.140625" style="6" customWidth="1"/>
    <col min="9773" max="9773" width="6.42578125" style="6" customWidth="1"/>
    <col min="9774" max="9774" width="11.5703125" style="6"/>
    <col min="9775" max="9775" width="8.42578125" style="6" customWidth="1"/>
    <col min="9776" max="9776" width="3.140625" style="6" customWidth="1"/>
    <col min="9777" max="9777" width="5.140625" style="6" customWidth="1"/>
    <col min="9778" max="9778" width="7.42578125" style="6" customWidth="1"/>
    <col min="9779" max="9779" width="4.5703125" style="6" customWidth="1"/>
    <col min="9780" max="9984" width="11.5703125" style="6"/>
    <col min="9985" max="9985" width="1.85546875" style="6" customWidth="1"/>
    <col min="9986" max="9986" width="4.5703125" style="6" customWidth="1"/>
    <col min="9987" max="9987" width="18.85546875" style="6" customWidth="1"/>
    <col min="9988" max="9988" width="6.85546875" style="6" customWidth="1"/>
    <col min="9989" max="9989" width="8.140625" style="6" customWidth="1"/>
    <col min="9990" max="9993" width="4.5703125" style="6" customWidth="1"/>
    <col min="9994" max="9994" width="7.5703125" style="6" customWidth="1"/>
    <col min="9995" max="9996" width="8.5703125" style="6" customWidth="1"/>
    <col min="9997" max="9997" width="8.140625" style="6" customWidth="1"/>
    <col min="9998" max="9999" width="4.5703125" style="6" customWidth="1"/>
    <col min="10000" max="10000" width="7.140625" style="6" customWidth="1"/>
    <col min="10001" max="10001" width="7.85546875" style="6" customWidth="1"/>
    <col min="10002" max="10002" width="4.5703125" style="6" customWidth="1"/>
    <col min="10003" max="10003" width="8.140625" style="6" customWidth="1"/>
    <col min="10004" max="10004" width="9.42578125" style="6" customWidth="1"/>
    <col min="10005" max="10005" width="7.140625" style="6" customWidth="1"/>
    <col min="10006" max="10007" width="8.5703125" style="6" customWidth="1"/>
    <col min="10008" max="10008" width="4.5703125" style="6" customWidth="1"/>
    <col min="10009" max="10009" width="7.42578125" style="6" customWidth="1"/>
    <col min="10010" max="10011" width="4.5703125" style="6" customWidth="1"/>
    <col min="10012" max="10012" width="7" style="6" customWidth="1"/>
    <col min="10013" max="10013" width="8.140625" style="6" customWidth="1"/>
    <col min="10014" max="10014" width="8" style="6" customWidth="1"/>
    <col min="10015" max="10015" width="7.140625" style="6" customWidth="1"/>
    <col min="10016" max="10016" width="6.5703125" style="6" customWidth="1"/>
    <col min="10017" max="10017" width="4.5703125" style="6" customWidth="1"/>
    <col min="10018" max="10018" width="7.85546875" style="6" customWidth="1"/>
    <col min="10019" max="10019" width="8.140625" style="6" customWidth="1"/>
    <col min="10020" max="10023" width="4.5703125" style="6" customWidth="1"/>
    <col min="10024" max="10024" width="11.5703125" style="6"/>
    <col min="10025" max="10025" width="8.42578125" style="6" customWidth="1"/>
    <col min="10026" max="10026" width="5.42578125" style="6" customWidth="1"/>
    <col min="10027" max="10028" width="5.140625" style="6" customWidth="1"/>
    <col min="10029" max="10029" width="6.42578125" style="6" customWidth="1"/>
    <col min="10030" max="10030" width="11.5703125" style="6"/>
    <col min="10031" max="10031" width="8.42578125" style="6" customWidth="1"/>
    <col min="10032" max="10032" width="3.140625" style="6" customWidth="1"/>
    <col min="10033" max="10033" width="5.140625" style="6" customWidth="1"/>
    <col min="10034" max="10034" width="7.42578125" style="6" customWidth="1"/>
    <col min="10035" max="10035" width="4.5703125" style="6" customWidth="1"/>
    <col min="10036" max="10240" width="11.5703125" style="6"/>
    <col min="10241" max="10241" width="1.85546875" style="6" customWidth="1"/>
    <col min="10242" max="10242" width="4.5703125" style="6" customWidth="1"/>
    <col min="10243" max="10243" width="18.85546875" style="6" customWidth="1"/>
    <col min="10244" max="10244" width="6.85546875" style="6" customWidth="1"/>
    <col min="10245" max="10245" width="8.140625" style="6" customWidth="1"/>
    <col min="10246" max="10249" width="4.5703125" style="6" customWidth="1"/>
    <col min="10250" max="10250" width="7.5703125" style="6" customWidth="1"/>
    <col min="10251" max="10252" width="8.5703125" style="6" customWidth="1"/>
    <col min="10253" max="10253" width="8.140625" style="6" customWidth="1"/>
    <col min="10254" max="10255" width="4.5703125" style="6" customWidth="1"/>
    <col min="10256" max="10256" width="7.140625" style="6" customWidth="1"/>
    <col min="10257" max="10257" width="7.85546875" style="6" customWidth="1"/>
    <col min="10258" max="10258" width="4.5703125" style="6" customWidth="1"/>
    <col min="10259" max="10259" width="8.140625" style="6" customWidth="1"/>
    <col min="10260" max="10260" width="9.42578125" style="6" customWidth="1"/>
    <col min="10261" max="10261" width="7.140625" style="6" customWidth="1"/>
    <col min="10262" max="10263" width="8.5703125" style="6" customWidth="1"/>
    <col min="10264" max="10264" width="4.5703125" style="6" customWidth="1"/>
    <col min="10265" max="10265" width="7.42578125" style="6" customWidth="1"/>
    <col min="10266" max="10267" width="4.5703125" style="6" customWidth="1"/>
    <col min="10268" max="10268" width="7" style="6" customWidth="1"/>
    <col min="10269" max="10269" width="8.140625" style="6" customWidth="1"/>
    <col min="10270" max="10270" width="8" style="6" customWidth="1"/>
    <col min="10271" max="10271" width="7.140625" style="6" customWidth="1"/>
    <col min="10272" max="10272" width="6.5703125" style="6" customWidth="1"/>
    <col min="10273" max="10273" width="4.5703125" style="6" customWidth="1"/>
    <col min="10274" max="10274" width="7.85546875" style="6" customWidth="1"/>
    <col min="10275" max="10275" width="8.140625" style="6" customWidth="1"/>
    <col min="10276" max="10279" width="4.5703125" style="6" customWidth="1"/>
    <col min="10280" max="10280" width="11.5703125" style="6"/>
    <col min="10281" max="10281" width="8.42578125" style="6" customWidth="1"/>
    <col min="10282" max="10282" width="5.42578125" style="6" customWidth="1"/>
    <col min="10283" max="10284" width="5.140625" style="6" customWidth="1"/>
    <col min="10285" max="10285" width="6.42578125" style="6" customWidth="1"/>
    <col min="10286" max="10286" width="11.5703125" style="6"/>
    <col min="10287" max="10287" width="8.42578125" style="6" customWidth="1"/>
    <col min="10288" max="10288" width="3.140625" style="6" customWidth="1"/>
    <col min="10289" max="10289" width="5.140625" style="6" customWidth="1"/>
    <col min="10290" max="10290" width="7.42578125" style="6" customWidth="1"/>
    <col min="10291" max="10291" width="4.5703125" style="6" customWidth="1"/>
    <col min="10292" max="10496" width="11.5703125" style="6"/>
    <col min="10497" max="10497" width="1.85546875" style="6" customWidth="1"/>
    <col min="10498" max="10498" width="4.5703125" style="6" customWidth="1"/>
    <col min="10499" max="10499" width="18.85546875" style="6" customWidth="1"/>
    <col min="10500" max="10500" width="6.85546875" style="6" customWidth="1"/>
    <col min="10501" max="10501" width="8.140625" style="6" customWidth="1"/>
    <col min="10502" max="10505" width="4.5703125" style="6" customWidth="1"/>
    <col min="10506" max="10506" width="7.5703125" style="6" customWidth="1"/>
    <col min="10507" max="10508" width="8.5703125" style="6" customWidth="1"/>
    <col min="10509" max="10509" width="8.140625" style="6" customWidth="1"/>
    <col min="10510" max="10511" width="4.5703125" style="6" customWidth="1"/>
    <col min="10512" max="10512" width="7.140625" style="6" customWidth="1"/>
    <col min="10513" max="10513" width="7.85546875" style="6" customWidth="1"/>
    <col min="10514" max="10514" width="4.5703125" style="6" customWidth="1"/>
    <col min="10515" max="10515" width="8.140625" style="6" customWidth="1"/>
    <col min="10516" max="10516" width="9.42578125" style="6" customWidth="1"/>
    <col min="10517" max="10517" width="7.140625" style="6" customWidth="1"/>
    <col min="10518" max="10519" width="8.5703125" style="6" customWidth="1"/>
    <col min="10520" max="10520" width="4.5703125" style="6" customWidth="1"/>
    <col min="10521" max="10521" width="7.42578125" style="6" customWidth="1"/>
    <col min="10522" max="10523" width="4.5703125" style="6" customWidth="1"/>
    <col min="10524" max="10524" width="7" style="6" customWidth="1"/>
    <col min="10525" max="10525" width="8.140625" style="6" customWidth="1"/>
    <col min="10526" max="10526" width="8" style="6" customWidth="1"/>
    <col min="10527" max="10527" width="7.140625" style="6" customWidth="1"/>
    <col min="10528" max="10528" width="6.5703125" style="6" customWidth="1"/>
    <col min="10529" max="10529" width="4.5703125" style="6" customWidth="1"/>
    <col min="10530" max="10530" width="7.85546875" style="6" customWidth="1"/>
    <col min="10531" max="10531" width="8.140625" style="6" customWidth="1"/>
    <col min="10532" max="10535" width="4.5703125" style="6" customWidth="1"/>
    <col min="10536" max="10536" width="11.5703125" style="6"/>
    <col min="10537" max="10537" width="8.42578125" style="6" customWidth="1"/>
    <col min="10538" max="10538" width="5.42578125" style="6" customWidth="1"/>
    <col min="10539" max="10540" width="5.140625" style="6" customWidth="1"/>
    <col min="10541" max="10541" width="6.42578125" style="6" customWidth="1"/>
    <col min="10542" max="10542" width="11.5703125" style="6"/>
    <col min="10543" max="10543" width="8.42578125" style="6" customWidth="1"/>
    <col min="10544" max="10544" width="3.140625" style="6" customWidth="1"/>
    <col min="10545" max="10545" width="5.140625" style="6" customWidth="1"/>
    <col min="10546" max="10546" width="7.42578125" style="6" customWidth="1"/>
    <col min="10547" max="10547" width="4.5703125" style="6" customWidth="1"/>
    <col min="10548" max="10752" width="11.5703125" style="6"/>
    <col min="10753" max="10753" width="1.85546875" style="6" customWidth="1"/>
    <col min="10754" max="10754" width="4.5703125" style="6" customWidth="1"/>
    <col min="10755" max="10755" width="18.85546875" style="6" customWidth="1"/>
    <col min="10756" max="10756" width="6.85546875" style="6" customWidth="1"/>
    <col min="10757" max="10757" width="8.140625" style="6" customWidth="1"/>
    <col min="10758" max="10761" width="4.5703125" style="6" customWidth="1"/>
    <col min="10762" max="10762" width="7.5703125" style="6" customWidth="1"/>
    <col min="10763" max="10764" width="8.5703125" style="6" customWidth="1"/>
    <col min="10765" max="10765" width="8.140625" style="6" customWidth="1"/>
    <col min="10766" max="10767" width="4.5703125" style="6" customWidth="1"/>
    <col min="10768" max="10768" width="7.140625" style="6" customWidth="1"/>
    <col min="10769" max="10769" width="7.85546875" style="6" customWidth="1"/>
    <col min="10770" max="10770" width="4.5703125" style="6" customWidth="1"/>
    <col min="10771" max="10771" width="8.140625" style="6" customWidth="1"/>
    <col min="10772" max="10772" width="9.42578125" style="6" customWidth="1"/>
    <col min="10773" max="10773" width="7.140625" style="6" customWidth="1"/>
    <col min="10774" max="10775" width="8.5703125" style="6" customWidth="1"/>
    <col min="10776" max="10776" width="4.5703125" style="6" customWidth="1"/>
    <col min="10777" max="10777" width="7.42578125" style="6" customWidth="1"/>
    <col min="10778" max="10779" width="4.5703125" style="6" customWidth="1"/>
    <col min="10780" max="10780" width="7" style="6" customWidth="1"/>
    <col min="10781" max="10781" width="8.140625" style="6" customWidth="1"/>
    <col min="10782" max="10782" width="8" style="6" customWidth="1"/>
    <col min="10783" max="10783" width="7.140625" style="6" customWidth="1"/>
    <col min="10784" max="10784" width="6.5703125" style="6" customWidth="1"/>
    <col min="10785" max="10785" width="4.5703125" style="6" customWidth="1"/>
    <col min="10786" max="10786" width="7.85546875" style="6" customWidth="1"/>
    <col min="10787" max="10787" width="8.140625" style="6" customWidth="1"/>
    <col min="10788" max="10791" width="4.5703125" style="6" customWidth="1"/>
    <col min="10792" max="10792" width="11.5703125" style="6"/>
    <col min="10793" max="10793" width="8.42578125" style="6" customWidth="1"/>
    <col min="10794" max="10794" width="5.42578125" style="6" customWidth="1"/>
    <col min="10795" max="10796" width="5.140625" style="6" customWidth="1"/>
    <col min="10797" max="10797" width="6.42578125" style="6" customWidth="1"/>
    <col min="10798" max="10798" width="11.5703125" style="6"/>
    <col min="10799" max="10799" width="8.42578125" style="6" customWidth="1"/>
    <col min="10800" max="10800" width="3.140625" style="6" customWidth="1"/>
    <col min="10801" max="10801" width="5.140625" style="6" customWidth="1"/>
    <col min="10802" max="10802" width="7.42578125" style="6" customWidth="1"/>
    <col min="10803" max="10803" width="4.5703125" style="6" customWidth="1"/>
    <col min="10804" max="11008" width="11.5703125" style="6"/>
    <col min="11009" max="11009" width="1.85546875" style="6" customWidth="1"/>
    <col min="11010" max="11010" width="4.5703125" style="6" customWidth="1"/>
    <col min="11011" max="11011" width="18.85546875" style="6" customWidth="1"/>
    <col min="11012" max="11012" width="6.85546875" style="6" customWidth="1"/>
    <col min="11013" max="11013" width="8.140625" style="6" customWidth="1"/>
    <col min="11014" max="11017" width="4.5703125" style="6" customWidth="1"/>
    <col min="11018" max="11018" width="7.5703125" style="6" customWidth="1"/>
    <col min="11019" max="11020" width="8.5703125" style="6" customWidth="1"/>
    <col min="11021" max="11021" width="8.140625" style="6" customWidth="1"/>
    <col min="11022" max="11023" width="4.5703125" style="6" customWidth="1"/>
    <col min="11024" max="11024" width="7.140625" style="6" customWidth="1"/>
    <col min="11025" max="11025" width="7.85546875" style="6" customWidth="1"/>
    <col min="11026" max="11026" width="4.5703125" style="6" customWidth="1"/>
    <col min="11027" max="11027" width="8.140625" style="6" customWidth="1"/>
    <col min="11028" max="11028" width="9.42578125" style="6" customWidth="1"/>
    <col min="11029" max="11029" width="7.140625" style="6" customWidth="1"/>
    <col min="11030" max="11031" width="8.5703125" style="6" customWidth="1"/>
    <col min="11032" max="11032" width="4.5703125" style="6" customWidth="1"/>
    <col min="11033" max="11033" width="7.42578125" style="6" customWidth="1"/>
    <col min="11034" max="11035" width="4.5703125" style="6" customWidth="1"/>
    <col min="11036" max="11036" width="7" style="6" customWidth="1"/>
    <col min="11037" max="11037" width="8.140625" style="6" customWidth="1"/>
    <col min="11038" max="11038" width="8" style="6" customWidth="1"/>
    <col min="11039" max="11039" width="7.140625" style="6" customWidth="1"/>
    <col min="11040" max="11040" width="6.5703125" style="6" customWidth="1"/>
    <col min="11041" max="11041" width="4.5703125" style="6" customWidth="1"/>
    <col min="11042" max="11042" width="7.85546875" style="6" customWidth="1"/>
    <col min="11043" max="11043" width="8.140625" style="6" customWidth="1"/>
    <col min="11044" max="11047" width="4.5703125" style="6" customWidth="1"/>
    <col min="11048" max="11048" width="11.5703125" style="6"/>
    <col min="11049" max="11049" width="8.42578125" style="6" customWidth="1"/>
    <col min="11050" max="11050" width="5.42578125" style="6" customWidth="1"/>
    <col min="11051" max="11052" width="5.140625" style="6" customWidth="1"/>
    <col min="11053" max="11053" width="6.42578125" style="6" customWidth="1"/>
    <col min="11054" max="11054" width="11.5703125" style="6"/>
    <col min="11055" max="11055" width="8.42578125" style="6" customWidth="1"/>
    <col min="11056" max="11056" width="3.140625" style="6" customWidth="1"/>
    <col min="11057" max="11057" width="5.140625" style="6" customWidth="1"/>
    <col min="11058" max="11058" width="7.42578125" style="6" customWidth="1"/>
    <col min="11059" max="11059" width="4.5703125" style="6" customWidth="1"/>
    <col min="11060" max="11264" width="11.5703125" style="6"/>
    <col min="11265" max="11265" width="1.85546875" style="6" customWidth="1"/>
    <col min="11266" max="11266" width="4.5703125" style="6" customWidth="1"/>
    <col min="11267" max="11267" width="18.85546875" style="6" customWidth="1"/>
    <col min="11268" max="11268" width="6.85546875" style="6" customWidth="1"/>
    <col min="11269" max="11269" width="8.140625" style="6" customWidth="1"/>
    <col min="11270" max="11273" width="4.5703125" style="6" customWidth="1"/>
    <col min="11274" max="11274" width="7.5703125" style="6" customWidth="1"/>
    <col min="11275" max="11276" width="8.5703125" style="6" customWidth="1"/>
    <col min="11277" max="11277" width="8.140625" style="6" customWidth="1"/>
    <col min="11278" max="11279" width="4.5703125" style="6" customWidth="1"/>
    <col min="11280" max="11280" width="7.140625" style="6" customWidth="1"/>
    <col min="11281" max="11281" width="7.85546875" style="6" customWidth="1"/>
    <col min="11282" max="11282" width="4.5703125" style="6" customWidth="1"/>
    <col min="11283" max="11283" width="8.140625" style="6" customWidth="1"/>
    <col min="11284" max="11284" width="9.42578125" style="6" customWidth="1"/>
    <col min="11285" max="11285" width="7.140625" style="6" customWidth="1"/>
    <col min="11286" max="11287" width="8.5703125" style="6" customWidth="1"/>
    <col min="11288" max="11288" width="4.5703125" style="6" customWidth="1"/>
    <col min="11289" max="11289" width="7.42578125" style="6" customWidth="1"/>
    <col min="11290" max="11291" width="4.5703125" style="6" customWidth="1"/>
    <col min="11292" max="11292" width="7" style="6" customWidth="1"/>
    <col min="11293" max="11293" width="8.140625" style="6" customWidth="1"/>
    <col min="11294" max="11294" width="8" style="6" customWidth="1"/>
    <col min="11295" max="11295" width="7.140625" style="6" customWidth="1"/>
    <col min="11296" max="11296" width="6.5703125" style="6" customWidth="1"/>
    <col min="11297" max="11297" width="4.5703125" style="6" customWidth="1"/>
    <col min="11298" max="11298" width="7.85546875" style="6" customWidth="1"/>
    <col min="11299" max="11299" width="8.140625" style="6" customWidth="1"/>
    <col min="11300" max="11303" width="4.5703125" style="6" customWidth="1"/>
    <col min="11304" max="11304" width="11.5703125" style="6"/>
    <col min="11305" max="11305" width="8.42578125" style="6" customWidth="1"/>
    <col min="11306" max="11306" width="5.42578125" style="6" customWidth="1"/>
    <col min="11307" max="11308" width="5.140625" style="6" customWidth="1"/>
    <col min="11309" max="11309" width="6.42578125" style="6" customWidth="1"/>
    <col min="11310" max="11310" width="11.5703125" style="6"/>
    <col min="11311" max="11311" width="8.42578125" style="6" customWidth="1"/>
    <col min="11312" max="11312" width="3.140625" style="6" customWidth="1"/>
    <col min="11313" max="11313" width="5.140625" style="6" customWidth="1"/>
    <col min="11314" max="11314" width="7.42578125" style="6" customWidth="1"/>
    <col min="11315" max="11315" width="4.5703125" style="6" customWidth="1"/>
    <col min="11316" max="11520" width="11.5703125" style="6"/>
    <col min="11521" max="11521" width="1.85546875" style="6" customWidth="1"/>
    <col min="11522" max="11522" width="4.5703125" style="6" customWidth="1"/>
    <col min="11523" max="11523" width="18.85546875" style="6" customWidth="1"/>
    <col min="11524" max="11524" width="6.85546875" style="6" customWidth="1"/>
    <col min="11525" max="11525" width="8.140625" style="6" customWidth="1"/>
    <col min="11526" max="11529" width="4.5703125" style="6" customWidth="1"/>
    <col min="11530" max="11530" width="7.5703125" style="6" customWidth="1"/>
    <col min="11531" max="11532" width="8.5703125" style="6" customWidth="1"/>
    <col min="11533" max="11533" width="8.140625" style="6" customWidth="1"/>
    <col min="11534" max="11535" width="4.5703125" style="6" customWidth="1"/>
    <col min="11536" max="11536" width="7.140625" style="6" customWidth="1"/>
    <col min="11537" max="11537" width="7.85546875" style="6" customWidth="1"/>
    <col min="11538" max="11538" width="4.5703125" style="6" customWidth="1"/>
    <col min="11539" max="11539" width="8.140625" style="6" customWidth="1"/>
    <col min="11540" max="11540" width="9.42578125" style="6" customWidth="1"/>
    <col min="11541" max="11541" width="7.140625" style="6" customWidth="1"/>
    <col min="11542" max="11543" width="8.5703125" style="6" customWidth="1"/>
    <col min="11544" max="11544" width="4.5703125" style="6" customWidth="1"/>
    <col min="11545" max="11545" width="7.42578125" style="6" customWidth="1"/>
    <col min="11546" max="11547" width="4.5703125" style="6" customWidth="1"/>
    <col min="11548" max="11548" width="7" style="6" customWidth="1"/>
    <col min="11549" max="11549" width="8.140625" style="6" customWidth="1"/>
    <col min="11550" max="11550" width="8" style="6" customWidth="1"/>
    <col min="11551" max="11551" width="7.140625" style="6" customWidth="1"/>
    <col min="11552" max="11552" width="6.5703125" style="6" customWidth="1"/>
    <col min="11553" max="11553" width="4.5703125" style="6" customWidth="1"/>
    <col min="11554" max="11554" width="7.85546875" style="6" customWidth="1"/>
    <col min="11555" max="11555" width="8.140625" style="6" customWidth="1"/>
    <col min="11556" max="11559" width="4.5703125" style="6" customWidth="1"/>
    <col min="11560" max="11560" width="11.5703125" style="6"/>
    <col min="11561" max="11561" width="8.42578125" style="6" customWidth="1"/>
    <col min="11562" max="11562" width="5.42578125" style="6" customWidth="1"/>
    <col min="11563" max="11564" width="5.140625" style="6" customWidth="1"/>
    <col min="11565" max="11565" width="6.42578125" style="6" customWidth="1"/>
    <col min="11566" max="11566" width="11.5703125" style="6"/>
    <col min="11567" max="11567" width="8.42578125" style="6" customWidth="1"/>
    <col min="11568" max="11568" width="3.140625" style="6" customWidth="1"/>
    <col min="11569" max="11569" width="5.140625" style="6" customWidth="1"/>
    <col min="11570" max="11570" width="7.42578125" style="6" customWidth="1"/>
    <col min="11571" max="11571" width="4.5703125" style="6" customWidth="1"/>
    <col min="11572" max="11776" width="11.5703125" style="6"/>
    <col min="11777" max="11777" width="1.85546875" style="6" customWidth="1"/>
    <col min="11778" max="11778" width="4.5703125" style="6" customWidth="1"/>
    <col min="11779" max="11779" width="18.85546875" style="6" customWidth="1"/>
    <col min="11780" max="11780" width="6.85546875" style="6" customWidth="1"/>
    <col min="11781" max="11781" width="8.140625" style="6" customWidth="1"/>
    <col min="11782" max="11785" width="4.5703125" style="6" customWidth="1"/>
    <col min="11786" max="11786" width="7.5703125" style="6" customWidth="1"/>
    <col min="11787" max="11788" width="8.5703125" style="6" customWidth="1"/>
    <col min="11789" max="11789" width="8.140625" style="6" customWidth="1"/>
    <col min="11790" max="11791" width="4.5703125" style="6" customWidth="1"/>
    <col min="11792" max="11792" width="7.140625" style="6" customWidth="1"/>
    <col min="11793" max="11793" width="7.85546875" style="6" customWidth="1"/>
    <col min="11794" max="11794" width="4.5703125" style="6" customWidth="1"/>
    <col min="11795" max="11795" width="8.140625" style="6" customWidth="1"/>
    <col min="11796" max="11796" width="9.42578125" style="6" customWidth="1"/>
    <col min="11797" max="11797" width="7.140625" style="6" customWidth="1"/>
    <col min="11798" max="11799" width="8.5703125" style="6" customWidth="1"/>
    <col min="11800" max="11800" width="4.5703125" style="6" customWidth="1"/>
    <col min="11801" max="11801" width="7.42578125" style="6" customWidth="1"/>
    <col min="11802" max="11803" width="4.5703125" style="6" customWidth="1"/>
    <col min="11804" max="11804" width="7" style="6" customWidth="1"/>
    <col min="11805" max="11805" width="8.140625" style="6" customWidth="1"/>
    <col min="11806" max="11806" width="8" style="6" customWidth="1"/>
    <col min="11807" max="11807" width="7.140625" style="6" customWidth="1"/>
    <col min="11808" max="11808" width="6.5703125" style="6" customWidth="1"/>
    <col min="11809" max="11809" width="4.5703125" style="6" customWidth="1"/>
    <col min="11810" max="11810" width="7.85546875" style="6" customWidth="1"/>
    <col min="11811" max="11811" width="8.140625" style="6" customWidth="1"/>
    <col min="11812" max="11815" width="4.5703125" style="6" customWidth="1"/>
    <col min="11816" max="11816" width="11.5703125" style="6"/>
    <col min="11817" max="11817" width="8.42578125" style="6" customWidth="1"/>
    <col min="11818" max="11818" width="5.42578125" style="6" customWidth="1"/>
    <col min="11819" max="11820" width="5.140625" style="6" customWidth="1"/>
    <col min="11821" max="11821" width="6.42578125" style="6" customWidth="1"/>
    <col min="11822" max="11822" width="11.5703125" style="6"/>
    <col min="11823" max="11823" width="8.42578125" style="6" customWidth="1"/>
    <col min="11824" max="11824" width="3.140625" style="6" customWidth="1"/>
    <col min="11825" max="11825" width="5.140625" style="6" customWidth="1"/>
    <col min="11826" max="11826" width="7.42578125" style="6" customWidth="1"/>
    <col min="11827" max="11827" width="4.5703125" style="6" customWidth="1"/>
    <col min="11828" max="12032" width="11.5703125" style="6"/>
    <col min="12033" max="12033" width="1.85546875" style="6" customWidth="1"/>
    <col min="12034" max="12034" width="4.5703125" style="6" customWidth="1"/>
    <col min="12035" max="12035" width="18.85546875" style="6" customWidth="1"/>
    <col min="12036" max="12036" width="6.85546875" style="6" customWidth="1"/>
    <col min="12037" max="12037" width="8.140625" style="6" customWidth="1"/>
    <col min="12038" max="12041" width="4.5703125" style="6" customWidth="1"/>
    <col min="12042" max="12042" width="7.5703125" style="6" customWidth="1"/>
    <col min="12043" max="12044" width="8.5703125" style="6" customWidth="1"/>
    <col min="12045" max="12045" width="8.140625" style="6" customWidth="1"/>
    <col min="12046" max="12047" width="4.5703125" style="6" customWidth="1"/>
    <col min="12048" max="12048" width="7.140625" style="6" customWidth="1"/>
    <col min="12049" max="12049" width="7.85546875" style="6" customWidth="1"/>
    <col min="12050" max="12050" width="4.5703125" style="6" customWidth="1"/>
    <col min="12051" max="12051" width="8.140625" style="6" customWidth="1"/>
    <col min="12052" max="12052" width="9.42578125" style="6" customWidth="1"/>
    <col min="12053" max="12053" width="7.140625" style="6" customWidth="1"/>
    <col min="12054" max="12055" width="8.5703125" style="6" customWidth="1"/>
    <col min="12056" max="12056" width="4.5703125" style="6" customWidth="1"/>
    <col min="12057" max="12057" width="7.42578125" style="6" customWidth="1"/>
    <col min="12058" max="12059" width="4.5703125" style="6" customWidth="1"/>
    <col min="12060" max="12060" width="7" style="6" customWidth="1"/>
    <col min="12061" max="12061" width="8.140625" style="6" customWidth="1"/>
    <col min="12062" max="12062" width="8" style="6" customWidth="1"/>
    <col min="12063" max="12063" width="7.140625" style="6" customWidth="1"/>
    <col min="12064" max="12064" width="6.5703125" style="6" customWidth="1"/>
    <col min="12065" max="12065" width="4.5703125" style="6" customWidth="1"/>
    <col min="12066" max="12066" width="7.85546875" style="6" customWidth="1"/>
    <col min="12067" max="12067" width="8.140625" style="6" customWidth="1"/>
    <col min="12068" max="12071" width="4.5703125" style="6" customWidth="1"/>
    <col min="12072" max="12072" width="11.5703125" style="6"/>
    <col min="12073" max="12073" width="8.42578125" style="6" customWidth="1"/>
    <col min="12074" max="12074" width="5.42578125" style="6" customWidth="1"/>
    <col min="12075" max="12076" width="5.140625" style="6" customWidth="1"/>
    <col min="12077" max="12077" width="6.42578125" style="6" customWidth="1"/>
    <col min="12078" max="12078" width="11.5703125" style="6"/>
    <col min="12079" max="12079" width="8.42578125" style="6" customWidth="1"/>
    <col min="12080" max="12080" width="3.140625" style="6" customWidth="1"/>
    <col min="12081" max="12081" width="5.140625" style="6" customWidth="1"/>
    <col min="12082" max="12082" width="7.42578125" style="6" customWidth="1"/>
    <col min="12083" max="12083" width="4.5703125" style="6" customWidth="1"/>
    <col min="12084" max="12288" width="11.5703125" style="6"/>
    <col min="12289" max="12289" width="1.85546875" style="6" customWidth="1"/>
    <col min="12290" max="12290" width="4.5703125" style="6" customWidth="1"/>
    <col min="12291" max="12291" width="18.85546875" style="6" customWidth="1"/>
    <col min="12292" max="12292" width="6.85546875" style="6" customWidth="1"/>
    <col min="12293" max="12293" width="8.140625" style="6" customWidth="1"/>
    <col min="12294" max="12297" width="4.5703125" style="6" customWidth="1"/>
    <col min="12298" max="12298" width="7.5703125" style="6" customWidth="1"/>
    <col min="12299" max="12300" width="8.5703125" style="6" customWidth="1"/>
    <col min="12301" max="12301" width="8.140625" style="6" customWidth="1"/>
    <col min="12302" max="12303" width="4.5703125" style="6" customWidth="1"/>
    <col min="12304" max="12304" width="7.140625" style="6" customWidth="1"/>
    <col min="12305" max="12305" width="7.85546875" style="6" customWidth="1"/>
    <col min="12306" max="12306" width="4.5703125" style="6" customWidth="1"/>
    <col min="12307" max="12307" width="8.140625" style="6" customWidth="1"/>
    <col min="12308" max="12308" width="9.42578125" style="6" customWidth="1"/>
    <col min="12309" max="12309" width="7.140625" style="6" customWidth="1"/>
    <col min="12310" max="12311" width="8.5703125" style="6" customWidth="1"/>
    <col min="12312" max="12312" width="4.5703125" style="6" customWidth="1"/>
    <col min="12313" max="12313" width="7.42578125" style="6" customWidth="1"/>
    <col min="12314" max="12315" width="4.5703125" style="6" customWidth="1"/>
    <col min="12316" max="12316" width="7" style="6" customWidth="1"/>
    <col min="12317" max="12317" width="8.140625" style="6" customWidth="1"/>
    <col min="12318" max="12318" width="8" style="6" customWidth="1"/>
    <col min="12319" max="12319" width="7.140625" style="6" customWidth="1"/>
    <col min="12320" max="12320" width="6.5703125" style="6" customWidth="1"/>
    <col min="12321" max="12321" width="4.5703125" style="6" customWidth="1"/>
    <col min="12322" max="12322" width="7.85546875" style="6" customWidth="1"/>
    <col min="12323" max="12323" width="8.140625" style="6" customWidth="1"/>
    <col min="12324" max="12327" width="4.5703125" style="6" customWidth="1"/>
    <col min="12328" max="12328" width="11.5703125" style="6"/>
    <col min="12329" max="12329" width="8.42578125" style="6" customWidth="1"/>
    <col min="12330" max="12330" width="5.42578125" style="6" customWidth="1"/>
    <col min="12331" max="12332" width="5.140625" style="6" customWidth="1"/>
    <col min="12333" max="12333" width="6.42578125" style="6" customWidth="1"/>
    <col min="12334" max="12334" width="11.5703125" style="6"/>
    <col min="12335" max="12335" width="8.42578125" style="6" customWidth="1"/>
    <col min="12336" max="12336" width="3.140625" style="6" customWidth="1"/>
    <col min="12337" max="12337" width="5.140625" style="6" customWidth="1"/>
    <col min="12338" max="12338" width="7.42578125" style="6" customWidth="1"/>
    <col min="12339" max="12339" width="4.5703125" style="6" customWidth="1"/>
    <col min="12340" max="12544" width="11.5703125" style="6"/>
    <col min="12545" max="12545" width="1.85546875" style="6" customWidth="1"/>
    <col min="12546" max="12546" width="4.5703125" style="6" customWidth="1"/>
    <col min="12547" max="12547" width="18.85546875" style="6" customWidth="1"/>
    <col min="12548" max="12548" width="6.85546875" style="6" customWidth="1"/>
    <col min="12549" max="12549" width="8.140625" style="6" customWidth="1"/>
    <col min="12550" max="12553" width="4.5703125" style="6" customWidth="1"/>
    <col min="12554" max="12554" width="7.5703125" style="6" customWidth="1"/>
    <col min="12555" max="12556" width="8.5703125" style="6" customWidth="1"/>
    <col min="12557" max="12557" width="8.140625" style="6" customWidth="1"/>
    <col min="12558" max="12559" width="4.5703125" style="6" customWidth="1"/>
    <col min="12560" max="12560" width="7.140625" style="6" customWidth="1"/>
    <col min="12561" max="12561" width="7.85546875" style="6" customWidth="1"/>
    <col min="12562" max="12562" width="4.5703125" style="6" customWidth="1"/>
    <col min="12563" max="12563" width="8.140625" style="6" customWidth="1"/>
    <col min="12564" max="12564" width="9.42578125" style="6" customWidth="1"/>
    <col min="12565" max="12565" width="7.140625" style="6" customWidth="1"/>
    <col min="12566" max="12567" width="8.5703125" style="6" customWidth="1"/>
    <col min="12568" max="12568" width="4.5703125" style="6" customWidth="1"/>
    <col min="12569" max="12569" width="7.42578125" style="6" customWidth="1"/>
    <col min="12570" max="12571" width="4.5703125" style="6" customWidth="1"/>
    <col min="12572" max="12572" width="7" style="6" customWidth="1"/>
    <col min="12573" max="12573" width="8.140625" style="6" customWidth="1"/>
    <col min="12574" max="12574" width="8" style="6" customWidth="1"/>
    <col min="12575" max="12575" width="7.140625" style="6" customWidth="1"/>
    <col min="12576" max="12576" width="6.5703125" style="6" customWidth="1"/>
    <col min="12577" max="12577" width="4.5703125" style="6" customWidth="1"/>
    <col min="12578" max="12578" width="7.85546875" style="6" customWidth="1"/>
    <col min="12579" max="12579" width="8.140625" style="6" customWidth="1"/>
    <col min="12580" max="12583" width="4.5703125" style="6" customWidth="1"/>
    <col min="12584" max="12584" width="11.5703125" style="6"/>
    <col min="12585" max="12585" width="8.42578125" style="6" customWidth="1"/>
    <col min="12586" max="12586" width="5.42578125" style="6" customWidth="1"/>
    <col min="12587" max="12588" width="5.140625" style="6" customWidth="1"/>
    <col min="12589" max="12589" width="6.42578125" style="6" customWidth="1"/>
    <col min="12590" max="12590" width="11.5703125" style="6"/>
    <col min="12591" max="12591" width="8.42578125" style="6" customWidth="1"/>
    <col min="12592" max="12592" width="3.140625" style="6" customWidth="1"/>
    <col min="12593" max="12593" width="5.140625" style="6" customWidth="1"/>
    <col min="12594" max="12594" width="7.42578125" style="6" customWidth="1"/>
    <col min="12595" max="12595" width="4.5703125" style="6" customWidth="1"/>
    <col min="12596" max="12800" width="11.5703125" style="6"/>
    <col min="12801" max="12801" width="1.85546875" style="6" customWidth="1"/>
    <col min="12802" max="12802" width="4.5703125" style="6" customWidth="1"/>
    <col min="12803" max="12803" width="18.85546875" style="6" customWidth="1"/>
    <col min="12804" max="12804" width="6.85546875" style="6" customWidth="1"/>
    <col min="12805" max="12805" width="8.140625" style="6" customWidth="1"/>
    <col min="12806" max="12809" width="4.5703125" style="6" customWidth="1"/>
    <col min="12810" max="12810" width="7.5703125" style="6" customWidth="1"/>
    <col min="12811" max="12812" width="8.5703125" style="6" customWidth="1"/>
    <col min="12813" max="12813" width="8.140625" style="6" customWidth="1"/>
    <col min="12814" max="12815" width="4.5703125" style="6" customWidth="1"/>
    <col min="12816" max="12816" width="7.140625" style="6" customWidth="1"/>
    <col min="12817" max="12817" width="7.85546875" style="6" customWidth="1"/>
    <col min="12818" max="12818" width="4.5703125" style="6" customWidth="1"/>
    <col min="12819" max="12819" width="8.140625" style="6" customWidth="1"/>
    <col min="12820" max="12820" width="9.42578125" style="6" customWidth="1"/>
    <col min="12821" max="12821" width="7.140625" style="6" customWidth="1"/>
    <col min="12822" max="12823" width="8.5703125" style="6" customWidth="1"/>
    <col min="12824" max="12824" width="4.5703125" style="6" customWidth="1"/>
    <col min="12825" max="12825" width="7.42578125" style="6" customWidth="1"/>
    <col min="12826" max="12827" width="4.5703125" style="6" customWidth="1"/>
    <col min="12828" max="12828" width="7" style="6" customWidth="1"/>
    <col min="12829" max="12829" width="8.140625" style="6" customWidth="1"/>
    <col min="12830" max="12830" width="8" style="6" customWidth="1"/>
    <col min="12831" max="12831" width="7.140625" style="6" customWidth="1"/>
    <col min="12832" max="12832" width="6.5703125" style="6" customWidth="1"/>
    <col min="12833" max="12833" width="4.5703125" style="6" customWidth="1"/>
    <col min="12834" max="12834" width="7.85546875" style="6" customWidth="1"/>
    <col min="12835" max="12835" width="8.140625" style="6" customWidth="1"/>
    <col min="12836" max="12839" width="4.5703125" style="6" customWidth="1"/>
    <col min="12840" max="12840" width="11.5703125" style="6"/>
    <col min="12841" max="12841" width="8.42578125" style="6" customWidth="1"/>
    <col min="12842" max="12842" width="5.42578125" style="6" customWidth="1"/>
    <col min="12843" max="12844" width="5.140625" style="6" customWidth="1"/>
    <col min="12845" max="12845" width="6.42578125" style="6" customWidth="1"/>
    <col min="12846" max="12846" width="11.5703125" style="6"/>
    <col min="12847" max="12847" width="8.42578125" style="6" customWidth="1"/>
    <col min="12848" max="12848" width="3.140625" style="6" customWidth="1"/>
    <col min="12849" max="12849" width="5.140625" style="6" customWidth="1"/>
    <col min="12850" max="12850" width="7.42578125" style="6" customWidth="1"/>
    <col min="12851" max="12851" width="4.5703125" style="6" customWidth="1"/>
    <col min="12852" max="13056" width="11.5703125" style="6"/>
    <col min="13057" max="13057" width="1.85546875" style="6" customWidth="1"/>
    <col min="13058" max="13058" width="4.5703125" style="6" customWidth="1"/>
    <col min="13059" max="13059" width="18.85546875" style="6" customWidth="1"/>
    <col min="13060" max="13060" width="6.85546875" style="6" customWidth="1"/>
    <col min="13061" max="13061" width="8.140625" style="6" customWidth="1"/>
    <col min="13062" max="13065" width="4.5703125" style="6" customWidth="1"/>
    <col min="13066" max="13066" width="7.5703125" style="6" customWidth="1"/>
    <col min="13067" max="13068" width="8.5703125" style="6" customWidth="1"/>
    <col min="13069" max="13069" width="8.140625" style="6" customWidth="1"/>
    <col min="13070" max="13071" width="4.5703125" style="6" customWidth="1"/>
    <col min="13072" max="13072" width="7.140625" style="6" customWidth="1"/>
    <col min="13073" max="13073" width="7.85546875" style="6" customWidth="1"/>
    <col min="13074" max="13074" width="4.5703125" style="6" customWidth="1"/>
    <col min="13075" max="13075" width="8.140625" style="6" customWidth="1"/>
    <col min="13076" max="13076" width="9.42578125" style="6" customWidth="1"/>
    <col min="13077" max="13077" width="7.140625" style="6" customWidth="1"/>
    <col min="13078" max="13079" width="8.5703125" style="6" customWidth="1"/>
    <col min="13080" max="13080" width="4.5703125" style="6" customWidth="1"/>
    <col min="13081" max="13081" width="7.42578125" style="6" customWidth="1"/>
    <col min="13082" max="13083" width="4.5703125" style="6" customWidth="1"/>
    <col min="13084" max="13084" width="7" style="6" customWidth="1"/>
    <col min="13085" max="13085" width="8.140625" style="6" customWidth="1"/>
    <col min="13086" max="13086" width="8" style="6" customWidth="1"/>
    <col min="13087" max="13087" width="7.140625" style="6" customWidth="1"/>
    <col min="13088" max="13088" width="6.5703125" style="6" customWidth="1"/>
    <col min="13089" max="13089" width="4.5703125" style="6" customWidth="1"/>
    <col min="13090" max="13090" width="7.85546875" style="6" customWidth="1"/>
    <col min="13091" max="13091" width="8.140625" style="6" customWidth="1"/>
    <col min="13092" max="13095" width="4.5703125" style="6" customWidth="1"/>
    <col min="13096" max="13096" width="11.5703125" style="6"/>
    <col min="13097" max="13097" width="8.42578125" style="6" customWidth="1"/>
    <col min="13098" max="13098" width="5.42578125" style="6" customWidth="1"/>
    <col min="13099" max="13100" width="5.140625" style="6" customWidth="1"/>
    <col min="13101" max="13101" width="6.42578125" style="6" customWidth="1"/>
    <col min="13102" max="13102" width="11.5703125" style="6"/>
    <col min="13103" max="13103" width="8.42578125" style="6" customWidth="1"/>
    <col min="13104" max="13104" width="3.140625" style="6" customWidth="1"/>
    <col min="13105" max="13105" width="5.140625" style="6" customWidth="1"/>
    <col min="13106" max="13106" width="7.42578125" style="6" customWidth="1"/>
    <col min="13107" max="13107" width="4.5703125" style="6" customWidth="1"/>
    <col min="13108" max="13312" width="11.5703125" style="6"/>
    <col min="13313" max="13313" width="1.85546875" style="6" customWidth="1"/>
    <col min="13314" max="13314" width="4.5703125" style="6" customWidth="1"/>
    <col min="13315" max="13315" width="18.85546875" style="6" customWidth="1"/>
    <col min="13316" max="13316" width="6.85546875" style="6" customWidth="1"/>
    <col min="13317" max="13317" width="8.140625" style="6" customWidth="1"/>
    <col min="13318" max="13321" width="4.5703125" style="6" customWidth="1"/>
    <col min="13322" max="13322" width="7.5703125" style="6" customWidth="1"/>
    <col min="13323" max="13324" width="8.5703125" style="6" customWidth="1"/>
    <col min="13325" max="13325" width="8.140625" style="6" customWidth="1"/>
    <col min="13326" max="13327" width="4.5703125" style="6" customWidth="1"/>
    <col min="13328" max="13328" width="7.140625" style="6" customWidth="1"/>
    <col min="13329" max="13329" width="7.85546875" style="6" customWidth="1"/>
    <col min="13330" max="13330" width="4.5703125" style="6" customWidth="1"/>
    <col min="13331" max="13331" width="8.140625" style="6" customWidth="1"/>
    <col min="13332" max="13332" width="9.42578125" style="6" customWidth="1"/>
    <col min="13333" max="13333" width="7.140625" style="6" customWidth="1"/>
    <col min="13334" max="13335" width="8.5703125" style="6" customWidth="1"/>
    <col min="13336" max="13336" width="4.5703125" style="6" customWidth="1"/>
    <col min="13337" max="13337" width="7.42578125" style="6" customWidth="1"/>
    <col min="13338" max="13339" width="4.5703125" style="6" customWidth="1"/>
    <col min="13340" max="13340" width="7" style="6" customWidth="1"/>
    <col min="13341" max="13341" width="8.140625" style="6" customWidth="1"/>
    <col min="13342" max="13342" width="8" style="6" customWidth="1"/>
    <col min="13343" max="13343" width="7.140625" style="6" customWidth="1"/>
    <col min="13344" max="13344" width="6.5703125" style="6" customWidth="1"/>
    <col min="13345" max="13345" width="4.5703125" style="6" customWidth="1"/>
    <col min="13346" max="13346" width="7.85546875" style="6" customWidth="1"/>
    <col min="13347" max="13347" width="8.140625" style="6" customWidth="1"/>
    <col min="13348" max="13351" width="4.5703125" style="6" customWidth="1"/>
    <col min="13352" max="13352" width="11.5703125" style="6"/>
    <col min="13353" max="13353" width="8.42578125" style="6" customWidth="1"/>
    <col min="13354" max="13354" width="5.42578125" style="6" customWidth="1"/>
    <col min="13355" max="13356" width="5.140625" style="6" customWidth="1"/>
    <col min="13357" max="13357" width="6.42578125" style="6" customWidth="1"/>
    <col min="13358" max="13358" width="11.5703125" style="6"/>
    <col min="13359" max="13359" width="8.42578125" style="6" customWidth="1"/>
    <col min="13360" max="13360" width="3.140625" style="6" customWidth="1"/>
    <col min="13361" max="13361" width="5.140625" style="6" customWidth="1"/>
    <col min="13362" max="13362" width="7.42578125" style="6" customWidth="1"/>
    <col min="13363" max="13363" width="4.5703125" style="6" customWidth="1"/>
    <col min="13364" max="13568" width="11.5703125" style="6"/>
    <col min="13569" max="13569" width="1.85546875" style="6" customWidth="1"/>
    <col min="13570" max="13570" width="4.5703125" style="6" customWidth="1"/>
    <col min="13571" max="13571" width="18.85546875" style="6" customWidth="1"/>
    <col min="13572" max="13572" width="6.85546875" style="6" customWidth="1"/>
    <col min="13573" max="13573" width="8.140625" style="6" customWidth="1"/>
    <col min="13574" max="13577" width="4.5703125" style="6" customWidth="1"/>
    <col min="13578" max="13578" width="7.5703125" style="6" customWidth="1"/>
    <col min="13579" max="13580" width="8.5703125" style="6" customWidth="1"/>
    <col min="13581" max="13581" width="8.140625" style="6" customWidth="1"/>
    <col min="13582" max="13583" width="4.5703125" style="6" customWidth="1"/>
    <col min="13584" max="13584" width="7.140625" style="6" customWidth="1"/>
    <col min="13585" max="13585" width="7.85546875" style="6" customWidth="1"/>
    <col min="13586" max="13586" width="4.5703125" style="6" customWidth="1"/>
    <col min="13587" max="13587" width="8.140625" style="6" customWidth="1"/>
    <col min="13588" max="13588" width="9.42578125" style="6" customWidth="1"/>
    <col min="13589" max="13589" width="7.140625" style="6" customWidth="1"/>
    <col min="13590" max="13591" width="8.5703125" style="6" customWidth="1"/>
    <col min="13592" max="13592" width="4.5703125" style="6" customWidth="1"/>
    <col min="13593" max="13593" width="7.42578125" style="6" customWidth="1"/>
    <col min="13594" max="13595" width="4.5703125" style="6" customWidth="1"/>
    <col min="13596" max="13596" width="7" style="6" customWidth="1"/>
    <col min="13597" max="13597" width="8.140625" style="6" customWidth="1"/>
    <col min="13598" max="13598" width="8" style="6" customWidth="1"/>
    <col min="13599" max="13599" width="7.140625" style="6" customWidth="1"/>
    <col min="13600" max="13600" width="6.5703125" style="6" customWidth="1"/>
    <col min="13601" max="13601" width="4.5703125" style="6" customWidth="1"/>
    <col min="13602" max="13602" width="7.85546875" style="6" customWidth="1"/>
    <col min="13603" max="13603" width="8.140625" style="6" customWidth="1"/>
    <col min="13604" max="13607" width="4.5703125" style="6" customWidth="1"/>
    <col min="13608" max="13608" width="11.5703125" style="6"/>
    <col min="13609" max="13609" width="8.42578125" style="6" customWidth="1"/>
    <col min="13610" max="13610" width="5.42578125" style="6" customWidth="1"/>
    <col min="13611" max="13612" width="5.140625" style="6" customWidth="1"/>
    <col min="13613" max="13613" width="6.42578125" style="6" customWidth="1"/>
    <col min="13614" max="13614" width="11.5703125" style="6"/>
    <col min="13615" max="13615" width="8.42578125" style="6" customWidth="1"/>
    <col min="13616" max="13616" width="3.140625" style="6" customWidth="1"/>
    <col min="13617" max="13617" width="5.140625" style="6" customWidth="1"/>
    <col min="13618" max="13618" width="7.42578125" style="6" customWidth="1"/>
    <col min="13619" max="13619" width="4.5703125" style="6" customWidth="1"/>
    <col min="13620" max="13824" width="11.5703125" style="6"/>
    <col min="13825" max="13825" width="1.85546875" style="6" customWidth="1"/>
    <col min="13826" max="13826" width="4.5703125" style="6" customWidth="1"/>
    <col min="13827" max="13827" width="18.85546875" style="6" customWidth="1"/>
    <col min="13828" max="13828" width="6.85546875" style="6" customWidth="1"/>
    <col min="13829" max="13829" width="8.140625" style="6" customWidth="1"/>
    <col min="13830" max="13833" width="4.5703125" style="6" customWidth="1"/>
    <col min="13834" max="13834" width="7.5703125" style="6" customWidth="1"/>
    <col min="13835" max="13836" width="8.5703125" style="6" customWidth="1"/>
    <col min="13837" max="13837" width="8.140625" style="6" customWidth="1"/>
    <col min="13838" max="13839" width="4.5703125" style="6" customWidth="1"/>
    <col min="13840" max="13840" width="7.140625" style="6" customWidth="1"/>
    <col min="13841" max="13841" width="7.85546875" style="6" customWidth="1"/>
    <col min="13842" max="13842" width="4.5703125" style="6" customWidth="1"/>
    <col min="13843" max="13843" width="8.140625" style="6" customWidth="1"/>
    <col min="13844" max="13844" width="9.42578125" style="6" customWidth="1"/>
    <col min="13845" max="13845" width="7.140625" style="6" customWidth="1"/>
    <col min="13846" max="13847" width="8.5703125" style="6" customWidth="1"/>
    <col min="13848" max="13848" width="4.5703125" style="6" customWidth="1"/>
    <col min="13849" max="13849" width="7.42578125" style="6" customWidth="1"/>
    <col min="13850" max="13851" width="4.5703125" style="6" customWidth="1"/>
    <col min="13852" max="13852" width="7" style="6" customWidth="1"/>
    <col min="13853" max="13853" width="8.140625" style="6" customWidth="1"/>
    <col min="13854" max="13854" width="8" style="6" customWidth="1"/>
    <col min="13855" max="13855" width="7.140625" style="6" customWidth="1"/>
    <col min="13856" max="13856" width="6.5703125" style="6" customWidth="1"/>
    <col min="13857" max="13857" width="4.5703125" style="6" customWidth="1"/>
    <col min="13858" max="13858" width="7.85546875" style="6" customWidth="1"/>
    <col min="13859" max="13859" width="8.140625" style="6" customWidth="1"/>
    <col min="13860" max="13863" width="4.5703125" style="6" customWidth="1"/>
    <col min="13864" max="13864" width="11.5703125" style="6"/>
    <col min="13865" max="13865" width="8.42578125" style="6" customWidth="1"/>
    <col min="13866" max="13866" width="5.42578125" style="6" customWidth="1"/>
    <col min="13867" max="13868" width="5.140625" style="6" customWidth="1"/>
    <col min="13869" max="13869" width="6.42578125" style="6" customWidth="1"/>
    <col min="13870" max="13870" width="11.5703125" style="6"/>
    <col min="13871" max="13871" width="8.42578125" style="6" customWidth="1"/>
    <col min="13872" max="13872" width="3.140625" style="6" customWidth="1"/>
    <col min="13873" max="13873" width="5.140625" style="6" customWidth="1"/>
    <col min="13874" max="13874" width="7.42578125" style="6" customWidth="1"/>
    <col min="13875" max="13875" width="4.5703125" style="6" customWidth="1"/>
    <col min="13876" max="14080" width="11.5703125" style="6"/>
    <col min="14081" max="14081" width="1.85546875" style="6" customWidth="1"/>
    <col min="14082" max="14082" width="4.5703125" style="6" customWidth="1"/>
    <col min="14083" max="14083" width="18.85546875" style="6" customWidth="1"/>
    <col min="14084" max="14084" width="6.85546875" style="6" customWidth="1"/>
    <col min="14085" max="14085" width="8.140625" style="6" customWidth="1"/>
    <col min="14086" max="14089" width="4.5703125" style="6" customWidth="1"/>
    <col min="14090" max="14090" width="7.5703125" style="6" customWidth="1"/>
    <col min="14091" max="14092" width="8.5703125" style="6" customWidth="1"/>
    <col min="14093" max="14093" width="8.140625" style="6" customWidth="1"/>
    <col min="14094" max="14095" width="4.5703125" style="6" customWidth="1"/>
    <col min="14096" max="14096" width="7.140625" style="6" customWidth="1"/>
    <col min="14097" max="14097" width="7.85546875" style="6" customWidth="1"/>
    <col min="14098" max="14098" width="4.5703125" style="6" customWidth="1"/>
    <col min="14099" max="14099" width="8.140625" style="6" customWidth="1"/>
    <col min="14100" max="14100" width="9.42578125" style="6" customWidth="1"/>
    <col min="14101" max="14101" width="7.140625" style="6" customWidth="1"/>
    <col min="14102" max="14103" width="8.5703125" style="6" customWidth="1"/>
    <col min="14104" max="14104" width="4.5703125" style="6" customWidth="1"/>
    <col min="14105" max="14105" width="7.42578125" style="6" customWidth="1"/>
    <col min="14106" max="14107" width="4.5703125" style="6" customWidth="1"/>
    <col min="14108" max="14108" width="7" style="6" customWidth="1"/>
    <col min="14109" max="14109" width="8.140625" style="6" customWidth="1"/>
    <col min="14110" max="14110" width="8" style="6" customWidth="1"/>
    <col min="14111" max="14111" width="7.140625" style="6" customWidth="1"/>
    <col min="14112" max="14112" width="6.5703125" style="6" customWidth="1"/>
    <col min="14113" max="14113" width="4.5703125" style="6" customWidth="1"/>
    <col min="14114" max="14114" width="7.85546875" style="6" customWidth="1"/>
    <col min="14115" max="14115" width="8.140625" style="6" customWidth="1"/>
    <col min="14116" max="14119" width="4.5703125" style="6" customWidth="1"/>
    <col min="14120" max="14120" width="11.5703125" style="6"/>
    <col min="14121" max="14121" width="8.42578125" style="6" customWidth="1"/>
    <col min="14122" max="14122" width="5.42578125" style="6" customWidth="1"/>
    <col min="14123" max="14124" width="5.140625" style="6" customWidth="1"/>
    <col min="14125" max="14125" width="6.42578125" style="6" customWidth="1"/>
    <col min="14126" max="14126" width="11.5703125" style="6"/>
    <col min="14127" max="14127" width="8.42578125" style="6" customWidth="1"/>
    <col min="14128" max="14128" width="3.140625" style="6" customWidth="1"/>
    <col min="14129" max="14129" width="5.140625" style="6" customWidth="1"/>
    <col min="14130" max="14130" width="7.42578125" style="6" customWidth="1"/>
    <col min="14131" max="14131" width="4.5703125" style="6" customWidth="1"/>
    <col min="14132" max="14336" width="11.5703125" style="6"/>
    <col min="14337" max="14337" width="1.85546875" style="6" customWidth="1"/>
    <col min="14338" max="14338" width="4.5703125" style="6" customWidth="1"/>
    <col min="14339" max="14339" width="18.85546875" style="6" customWidth="1"/>
    <col min="14340" max="14340" width="6.85546875" style="6" customWidth="1"/>
    <col min="14341" max="14341" width="8.140625" style="6" customWidth="1"/>
    <col min="14342" max="14345" width="4.5703125" style="6" customWidth="1"/>
    <col min="14346" max="14346" width="7.5703125" style="6" customWidth="1"/>
    <col min="14347" max="14348" width="8.5703125" style="6" customWidth="1"/>
    <col min="14349" max="14349" width="8.140625" style="6" customWidth="1"/>
    <col min="14350" max="14351" width="4.5703125" style="6" customWidth="1"/>
    <col min="14352" max="14352" width="7.140625" style="6" customWidth="1"/>
    <col min="14353" max="14353" width="7.85546875" style="6" customWidth="1"/>
    <col min="14354" max="14354" width="4.5703125" style="6" customWidth="1"/>
    <col min="14355" max="14355" width="8.140625" style="6" customWidth="1"/>
    <col min="14356" max="14356" width="9.42578125" style="6" customWidth="1"/>
    <col min="14357" max="14357" width="7.140625" style="6" customWidth="1"/>
    <col min="14358" max="14359" width="8.5703125" style="6" customWidth="1"/>
    <col min="14360" max="14360" width="4.5703125" style="6" customWidth="1"/>
    <col min="14361" max="14361" width="7.42578125" style="6" customWidth="1"/>
    <col min="14362" max="14363" width="4.5703125" style="6" customWidth="1"/>
    <col min="14364" max="14364" width="7" style="6" customWidth="1"/>
    <col min="14365" max="14365" width="8.140625" style="6" customWidth="1"/>
    <col min="14366" max="14366" width="8" style="6" customWidth="1"/>
    <col min="14367" max="14367" width="7.140625" style="6" customWidth="1"/>
    <col min="14368" max="14368" width="6.5703125" style="6" customWidth="1"/>
    <col min="14369" max="14369" width="4.5703125" style="6" customWidth="1"/>
    <col min="14370" max="14370" width="7.85546875" style="6" customWidth="1"/>
    <col min="14371" max="14371" width="8.140625" style="6" customWidth="1"/>
    <col min="14372" max="14375" width="4.5703125" style="6" customWidth="1"/>
    <col min="14376" max="14376" width="11.5703125" style="6"/>
    <col min="14377" max="14377" width="8.42578125" style="6" customWidth="1"/>
    <col min="14378" max="14378" width="5.42578125" style="6" customWidth="1"/>
    <col min="14379" max="14380" width="5.140625" style="6" customWidth="1"/>
    <col min="14381" max="14381" width="6.42578125" style="6" customWidth="1"/>
    <col min="14382" max="14382" width="11.5703125" style="6"/>
    <col min="14383" max="14383" width="8.42578125" style="6" customWidth="1"/>
    <col min="14384" max="14384" width="3.140625" style="6" customWidth="1"/>
    <col min="14385" max="14385" width="5.140625" style="6" customWidth="1"/>
    <col min="14386" max="14386" width="7.42578125" style="6" customWidth="1"/>
    <col min="14387" max="14387" width="4.5703125" style="6" customWidth="1"/>
    <col min="14388" max="14592" width="11.5703125" style="6"/>
    <col min="14593" max="14593" width="1.85546875" style="6" customWidth="1"/>
    <col min="14594" max="14594" width="4.5703125" style="6" customWidth="1"/>
    <col min="14595" max="14595" width="18.85546875" style="6" customWidth="1"/>
    <col min="14596" max="14596" width="6.85546875" style="6" customWidth="1"/>
    <col min="14597" max="14597" width="8.140625" style="6" customWidth="1"/>
    <col min="14598" max="14601" width="4.5703125" style="6" customWidth="1"/>
    <col min="14602" max="14602" width="7.5703125" style="6" customWidth="1"/>
    <col min="14603" max="14604" width="8.5703125" style="6" customWidth="1"/>
    <col min="14605" max="14605" width="8.140625" style="6" customWidth="1"/>
    <col min="14606" max="14607" width="4.5703125" style="6" customWidth="1"/>
    <col min="14608" max="14608" width="7.140625" style="6" customWidth="1"/>
    <col min="14609" max="14609" width="7.85546875" style="6" customWidth="1"/>
    <col min="14610" max="14610" width="4.5703125" style="6" customWidth="1"/>
    <col min="14611" max="14611" width="8.140625" style="6" customWidth="1"/>
    <col min="14612" max="14612" width="9.42578125" style="6" customWidth="1"/>
    <col min="14613" max="14613" width="7.140625" style="6" customWidth="1"/>
    <col min="14614" max="14615" width="8.5703125" style="6" customWidth="1"/>
    <col min="14616" max="14616" width="4.5703125" style="6" customWidth="1"/>
    <col min="14617" max="14617" width="7.42578125" style="6" customWidth="1"/>
    <col min="14618" max="14619" width="4.5703125" style="6" customWidth="1"/>
    <col min="14620" max="14620" width="7" style="6" customWidth="1"/>
    <col min="14621" max="14621" width="8.140625" style="6" customWidth="1"/>
    <col min="14622" max="14622" width="8" style="6" customWidth="1"/>
    <col min="14623" max="14623" width="7.140625" style="6" customWidth="1"/>
    <col min="14624" max="14624" width="6.5703125" style="6" customWidth="1"/>
    <col min="14625" max="14625" width="4.5703125" style="6" customWidth="1"/>
    <col min="14626" max="14626" width="7.85546875" style="6" customWidth="1"/>
    <col min="14627" max="14627" width="8.140625" style="6" customWidth="1"/>
    <col min="14628" max="14631" width="4.5703125" style="6" customWidth="1"/>
    <col min="14632" max="14632" width="11.5703125" style="6"/>
    <col min="14633" max="14633" width="8.42578125" style="6" customWidth="1"/>
    <col min="14634" max="14634" width="5.42578125" style="6" customWidth="1"/>
    <col min="14635" max="14636" width="5.140625" style="6" customWidth="1"/>
    <col min="14637" max="14637" width="6.42578125" style="6" customWidth="1"/>
    <col min="14638" max="14638" width="11.5703125" style="6"/>
    <col min="14639" max="14639" width="8.42578125" style="6" customWidth="1"/>
    <col min="14640" max="14640" width="3.140625" style="6" customWidth="1"/>
    <col min="14641" max="14641" width="5.140625" style="6" customWidth="1"/>
    <col min="14642" max="14642" width="7.42578125" style="6" customWidth="1"/>
    <col min="14643" max="14643" width="4.5703125" style="6" customWidth="1"/>
    <col min="14644" max="14848" width="11.5703125" style="6"/>
    <col min="14849" max="14849" width="1.85546875" style="6" customWidth="1"/>
    <col min="14850" max="14850" width="4.5703125" style="6" customWidth="1"/>
    <col min="14851" max="14851" width="18.85546875" style="6" customWidth="1"/>
    <col min="14852" max="14852" width="6.85546875" style="6" customWidth="1"/>
    <col min="14853" max="14853" width="8.140625" style="6" customWidth="1"/>
    <col min="14854" max="14857" width="4.5703125" style="6" customWidth="1"/>
    <col min="14858" max="14858" width="7.5703125" style="6" customWidth="1"/>
    <col min="14859" max="14860" width="8.5703125" style="6" customWidth="1"/>
    <col min="14861" max="14861" width="8.140625" style="6" customWidth="1"/>
    <col min="14862" max="14863" width="4.5703125" style="6" customWidth="1"/>
    <col min="14864" max="14864" width="7.140625" style="6" customWidth="1"/>
    <col min="14865" max="14865" width="7.85546875" style="6" customWidth="1"/>
    <col min="14866" max="14866" width="4.5703125" style="6" customWidth="1"/>
    <col min="14867" max="14867" width="8.140625" style="6" customWidth="1"/>
    <col min="14868" max="14868" width="9.42578125" style="6" customWidth="1"/>
    <col min="14869" max="14869" width="7.140625" style="6" customWidth="1"/>
    <col min="14870" max="14871" width="8.5703125" style="6" customWidth="1"/>
    <col min="14872" max="14872" width="4.5703125" style="6" customWidth="1"/>
    <col min="14873" max="14873" width="7.42578125" style="6" customWidth="1"/>
    <col min="14874" max="14875" width="4.5703125" style="6" customWidth="1"/>
    <col min="14876" max="14876" width="7" style="6" customWidth="1"/>
    <col min="14877" max="14877" width="8.140625" style="6" customWidth="1"/>
    <col min="14878" max="14878" width="8" style="6" customWidth="1"/>
    <col min="14879" max="14879" width="7.140625" style="6" customWidth="1"/>
    <col min="14880" max="14880" width="6.5703125" style="6" customWidth="1"/>
    <col min="14881" max="14881" width="4.5703125" style="6" customWidth="1"/>
    <col min="14882" max="14882" width="7.85546875" style="6" customWidth="1"/>
    <col min="14883" max="14883" width="8.140625" style="6" customWidth="1"/>
    <col min="14884" max="14887" width="4.5703125" style="6" customWidth="1"/>
    <col min="14888" max="14888" width="11.5703125" style="6"/>
    <col min="14889" max="14889" width="8.42578125" style="6" customWidth="1"/>
    <col min="14890" max="14890" width="5.42578125" style="6" customWidth="1"/>
    <col min="14891" max="14892" width="5.140625" style="6" customWidth="1"/>
    <col min="14893" max="14893" width="6.42578125" style="6" customWidth="1"/>
    <col min="14894" max="14894" width="11.5703125" style="6"/>
    <col min="14895" max="14895" width="8.42578125" style="6" customWidth="1"/>
    <col min="14896" max="14896" width="3.140625" style="6" customWidth="1"/>
    <col min="14897" max="14897" width="5.140625" style="6" customWidth="1"/>
    <col min="14898" max="14898" width="7.42578125" style="6" customWidth="1"/>
    <col min="14899" max="14899" width="4.5703125" style="6" customWidth="1"/>
    <col min="14900" max="15104" width="11.5703125" style="6"/>
    <col min="15105" max="15105" width="1.85546875" style="6" customWidth="1"/>
    <col min="15106" max="15106" width="4.5703125" style="6" customWidth="1"/>
    <col min="15107" max="15107" width="18.85546875" style="6" customWidth="1"/>
    <col min="15108" max="15108" width="6.85546875" style="6" customWidth="1"/>
    <col min="15109" max="15109" width="8.140625" style="6" customWidth="1"/>
    <col min="15110" max="15113" width="4.5703125" style="6" customWidth="1"/>
    <col min="15114" max="15114" width="7.5703125" style="6" customWidth="1"/>
    <col min="15115" max="15116" width="8.5703125" style="6" customWidth="1"/>
    <col min="15117" max="15117" width="8.140625" style="6" customWidth="1"/>
    <col min="15118" max="15119" width="4.5703125" style="6" customWidth="1"/>
    <col min="15120" max="15120" width="7.140625" style="6" customWidth="1"/>
    <col min="15121" max="15121" width="7.85546875" style="6" customWidth="1"/>
    <col min="15122" max="15122" width="4.5703125" style="6" customWidth="1"/>
    <col min="15123" max="15123" width="8.140625" style="6" customWidth="1"/>
    <col min="15124" max="15124" width="9.42578125" style="6" customWidth="1"/>
    <col min="15125" max="15125" width="7.140625" style="6" customWidth="1"/>
    <col min="15126" max="15127" width="8.5703125" style="6" customWidth="1"/>
    <col min="15128" max="15128" width="4.5703125" style="6" customWidth="1"/>
    <col min="15129" max="15129" width="7.42578125" style="6" customWidth="1"/>
    <col min="15130" max="15131" width="4.5703125" style="6" customWidth="1"/>
    <col min="15132" max="15132" width="7" style="6" customWidth="1"/>
    <col min="15133" max="15133" width="8.140625" style="6" customWidth="1"/>
    <col min="15134" max="15134" width="8" style="6" customWidth="1"/>
    <col min="15135" max="15135" width="7.140625" style="6" customWidth="1"/>
    <col min="15136" max="15136" width="6.5703125" style="6" customWidth="1"/>
    <col min="15137" max="15137" width="4.5703125" style="6" customWidth="1"/>
    <col min="15138" max="15138" width="7.85546875" style="6" customWidth="1"/>
    <col min="15139" max="15139" width="8.140625" style="6" customWidth="1"/>
    <col min="15140" max="15143" width="4.5703125" style="6" customWidth="1"/>
    <col min="15144" max="15144" width="11.5703125" style="6"/>
    <col min="15145" max="15145" width="8.42578125" style="6" customWidth="1"/>
    <col min="15146" max="15146" width="5.42578125" style="6" customWidth="1"/>
    <col min="15147" max="15148" width="5.140625" style="6" customWidth="1"/>
    <col min="15149" max="15149" width="6.42578125" style="6" customWidth="1"/>
    <col min="15150" max="15150" width="11.5703125" style="6"/>
    <col min="15151" max="15151" width="8.42578125" style="6" customWidth="1"/>
    <col min="15152" max="15152" width="3.140625" style="6" customWidth="1"/>
    <col min="15153" max="15153" width="5.140625" style="6" customWidth="1"/>
    <col min="15154" max="15154" width="7.42578125" style="6" customWidth="1"/>
    <col min="15155" max="15155" width="4.5703125" style="6" customWidth="1"/>
    <col min="15156" max="15360" width="11.5703125" style="6"/>
    <col min="15361" max="15361" width="1.85546875" style="6" customWidth="1"/>
    <col min="15362" max="15362" width="4.5703125" style="6" customWidth="1"/>
    <col min="15363" max="15363" width="18.85546875" style="6" customWidth="1"/>
    <col min="15364" max="15364" width="6.85546875" style="6" customWidth="1"/>
    <col min="15365" max="15365" width="8.140625" style="6" customWidth="1"/>
    <col min="15366" max="15369" width="4.5703125" style="6" customWidth="1"/>
    <col min="15370" max="15370" width="7.5703125" style="6" customWidth="1"/>
    <col min="15371" max="15372" width="8.5703125" style="6" customWidth="1"/>
    <col min="15373" max="15373" width="8.140625" style="6" customWidth="1"/>
    <col min="15374" max="15375" width="4.5703125" style="6" customWidth="1"/>
    <col min="15376" max="15376" width="7.140625" style="6" customWidth="1"/>
    <col min="15377" max="15377" width="7.85546875" style="6" customWidth="1"/>
    <col min="15378" max="15378" width="4.5703125" style="6" customWidth="1"/>
    <col min="15379" max="15379" width="8.140625" style="6" customWidth="1"/>
    <col min="15380" max="15380" width="9.42578125" style="6" customWidth="1"/>
    <col min="15381" max="15381" width="7.140625" style="6" customWidth="1"/>
    <col min="15382" max="15383" width="8.5703125" style="6" customWidth="1"/>
    <col min="15384" max="15384" width="4.5703125" style="6" customWidth="1"/>
    <col min="15385" max="15385" width="7.42578125" style="6" customWidth="1"/>
    <col min="15386" max="15387" width="4.5703125" style="6" customWidth="1"/>
    <col min="15388" max="15388" width="7" style="6" customWidth="1"/>
    <col min="15389" max="15389" width="8.140625" style="6" customWidth="1"/>
    <col min="15390" max="15390" width="8" style="6" customWidth="1"/>
    <col min="15391" max="15391" width="7.140625" style="6" customWidth="1"/>
    <col min="15392" max="15392" width="6.5703125" style="6" customWidth="1"/>
    <col min="15393" max="15393" width="4.5703125" style="6" customWidth="1"/>
    <col min="15394" max="15394" width="7.85546875" style="6" customWidth="1"/>
    <col min="15395" max="15395" width="8.140625" style="6" customWidth="1"/>
    <col min="15396" max="15399" width="4.5703125" style="6" customWidth="1"/>
    <col min="15400" max="15400" width="11.5703125" style="6"/>
    <col min="15401" max="15401" width="8.42578125" style="6" customWidth="1"/>
    <col min="15402" max="15402" width="5.42578125" style="6" customWidth="1"/>
    <col min="15403" max="15404" width="5.140625" style="6" customWidth="1"/>
    <col min="15405" max="15405" width="6.42578125" style="6" customWidth="1"/>
    <col min="15406" max="15406" width="11.5703125" style="6"/>
    <col min="15407" max="15407" width="8.42578125" style="6" customWidth="1"/>
    <col min="15408" max="15408" width="3.140625" style="6" customWidth="1"/>
    <col min="15409" max="15409" width="5.140625" style="6" customWidth="1"/>
    <col min="15410" max="15410" width="7.42578125" style="6" customWidth="1"/>
    <col min="15411" max="15411" width="4.5703125" style="6" customWidth="1"/>
    <col min="15412" max="15616" width="11.5703125" style="6"/>
    <col min="15617" max="15617" width="1.85546875" style="6" customWidth="1"/>
    <col min="15618" max="15618" width="4.5703125" style="6" customWidth="1"/>
    <col min="15619" max="15619" width="18.85546875" style="6" customWidth="1"/>
    <col min="15620" max="15620" width="6.85546875" style="6" customWidth="1"/>
    <col min="15621" max="15621" width="8.140625" style="6" customWidth="1"/>
    <col min="15622" max="15625" width="4.5703125" style="6" customWidth="1"/>
    <col min="15626" max="15626" width="7.5703125" style="6" customWidth="1"/>
    <col min="15627" max="15628" width="8.5703125" style="6" customWidth="1"/>
    <col min="15629" max="15629" width="8.140625" style="6" customWidth="1"/>
    <col min="15630" max="15631" width="4.5703125" style="6" customWidth="1"/>
    <col min="15632" max="15632" width="7.140625" style="6" customWidth="1"/>
    <col min="15633" max="15633" width="7.85546875" style="6" customWidth="1"/>
    <col min="15634" max="15634" width="4.5703125" style="6" customWidth="1"/>
    <col min="15635" max="15635" width="8.140625" style="6" customWidth="1"/>
    <col min="15636" max="15636" width="9.42578125" style="6" customWidth="1"/>
    <col min="15637" max="15637" width="7.140625" style="6" customWidth="1"/>
    <col min="15638" max="15639" width="8.5703125" style="6" customWidth="1"/>
    <col min="15640" max="15640" width="4.5703125" style="6" customWidth="1"/>
    <col min="15641" max="15641" width="7.42578125" style="6" customWidth="1"/>
    <col min="15642" max="15643" width="4.5703125" style="6" customWidth="1"/>
    <col min="15644" max="15644" width="7" style="6" customWidth="1"/>
    <col min="15645" max="15645" width="8.140625" style="6" customWidth="1"/>
    <col min="15646" max="15646" width="8" style="6" customWidth="1"/>
    <col min="15647" max="15647" width="7.140625" style="6" customWidth="1"/>
    <col min="15648" max="15648" width="6.5703125" style="6" customWidth="1"/>
    <col min="15649" max="15649" width="4.5703125" style="6" customWidth="1"/>
    <col min="15650" max="15650" width="7.85546875" style="6" customWidth="1"/>
    <col min="15651" max="15651" width="8.140625" style="6" customWidth="1"/>
    <col min="15652" max="15655" width="4.5703125" style="6" customWidth="1"/>
    <col min="15656" max="15656" width="11.5703125" style="6"/>
    <col min="15657" max="15657" width="8.42578125" style="6" customWidth="1"/>
    <col min="15658" max="15658" width="5.42578125" style="6" customWidth="1"/>
    <col min="15659" max="15660" width="5.140625" style="6" customWidth="1"/>
    <col min="15661" max="15661" width="6.42578125" style="6" customWidth="1"/>
    <col min="15662" max="15662" width="11.5703125" style="6"/>
    <col min="15663" max="15663" width="8.42578125" style="6" customWidth="1"/>
    <col min="15664" max="15664" width="3.140625" style="6" customWidth="1"/>
    <col min="15665" max="15665" width="5.140625" style="6" customWidth="1"/>
    <col min="15666" max="15666" width="7.42578125" style="6" customWidth="1"/>
    <col min="15667" max="15667" width="4.5703125" style="6" customWidth="1"/>
    <col min="15668" max="15872" width="11.5703125" style="6"/>
    <col min="15873" max="15873" width="1.85546875" style="6" customWidth="1"/>
    <col min="15874" max="15874" width="4.5703125" style="6" customWidth="1"/>
    <col min="15875" max="15875" width="18.85546875" style="6" customWidth="1"/>
    <col min="15876" max="15876" width="6.85546875" style="6" customWidth="1"/>
    <col min="15877" max="15877" width="8.140625" style="6" customWidth="1"/>
    <col min="15878" max="15881" width="4.5703125" style="6" customWidth="1"/>
    <col min="15882" max="15882" width="7.5703125" style="6" customWidth="1"/>
    <col min="15883" max="15884" width="8.5703125" style="6" customWidth="1"/>
    <col min="15885" max="15885" width="8.140625" style="6" customWidth="1"/>
    <col min="15886" max="15887" width="4.5703125" style="6" customWidth="1"/>
    <col min="15888" max="15888" width="7.140625" style="6" customWidth="1"/>
    <col min="15889" max="15889" width="7.85546875" style="6" customWidth="1"/>
    <col min="15890" max="15890" width="4.5703125" style="6" customWidth="1"/>
    <col min="15891" max="15891" width="8.140625" style="6" customWidth="1"/>
    <col min="15892" max="15892" width="9.42578125" style="6" customWidth="1"/>
    <col min="15893" max="15893" width="7.140625" style="6" customWidth="1"/>
    <col min="15894" max="15895" width="8.5703125" style="6" customWidth="1"/>
    <col min="15896" max="15896" width="4.5703125" style="6" customWidth="1"/>
    <col min="15897" max="15897" width="7.42578125" style="6" customWidth="1"/>
    <col min="15898" max="15899" width="4.5703125" style="6" customWidth="1"/>
    <col min="15900" max="15900" width="7" style="6" customWidth="1"/>
    <col min="15901" max="15901" width="8.140625" style="6" customWidth="1"/>
    <col min="15902" max="15902" width="8" style="6" customWidth="1"/>
    <col min="15903" max="15903" width="7.140625" style="6" customWidth="1"/>
    <col min="15904" max="15904" width="6.5703125" style="6" customWidth="1"/>
    <col min="15905" max="15905" width="4.5703125" style="6" customWidth="1"/>
    <col min="15906" max="15906" width="7.85546875" style="6" customWidth="1"/>
    <col min="15907" max="15907" width="8.140625" style="6" customWidth="1"/>
    <col min="15908" max="15911" width="4.5703125" style="6" customWidth="1"/>
    <col min="15912" max="15912" width="11.5703125" style="6"/>
    <col min="15913" max="15913" width="8.42578125" style="6" customWidth="1"/>
    <col min="15914" max="15914" width="5.42578125" style="6" customWidth="1"/>
    <col min="15915" max="15916" width="5.140625" style="6" customWidth="1"/>
    <col min="15917" max="15917" width="6.42578125" style="6" customWidth="1"/>
    <col min="15918" max="15918" width="11.5703125" style="6"/>
    <col min="15919" max="15919" width="8.42578125" style="6" customWidth="1"/>
    <col min="15920" max="15920" width="3.140625" style="6" customWidth="1"/>
    <col min="15921" max="15921" width="5.140625" style="6" customWidth="1"/>
    <col min="15922" max="15922" width="7.42578125" style="6" customWidth="1"/>
    <col min="15923" max="15923" width="4.5703125" style="6" customWidth="1"/>
    <col min="15924" max="16128" width="11.5703125" style="6"/>
    <col min="16129" max="16129" width="1.85546875" style="6" customWidth="1"/>
    <col min="16130" max="16130" width="4.5703125" style="6" customWidth="1"/>
    <col min="16131" max="16131" width="18.85546875" style="6" customWidth="1"/>
    <col min="16132" max="16132" width="6.85546875" style="6" customWidth="1"/>
    <col min="16133" max="16133" width="8.140625" style="6" customWidth="1"/>
    <col min="16134" max="16137" width="4.5703125" style="6" customWidth="1"/>
    <col min="16138" max="16138" width="7.5703125" style="6" customWidth="1"/>
    <col min="16139" max="16140" width="8.5703125" style="6" customWidth="1"/>
    <col min="16141" max="16141" width="8.140625" style="6" customWidth="1"/>
    <col min="16142" max="16143" width="4.5703125" style="6" customWidth="1"/>
    <col min="16144" max="16144" width="7.140625" style="6" customWidth="1"/>
    <col min="16145" max="16145" width="7.85546875" style="6" customWidth="1"/>
    <col min="16146" max="16146" width="4.5703125" style="6" customWidth="1"/>
    <col min="16147" max="16147" width="8.140625" style="6" customWidth="1"/>
    <col min="16148" max="16148" width="9.42578125" style="6" customWidth="1"/>
    <col min="16149" max="16149" width="7.140625" style="6" customWidth="1"/>
    <col min="16150" max="16151" width="8.5703125" style="6" customWidth="1"/>
    <col min="16152" max="16152" width="4.5703125" style="6" customWidth="1"/>
    <col min="16153" max="16153" width="7.42578125" style="6" customWidth="1"/>
    <col min="16154" max="16155" width="4.5703125" style="6" customWidth="1"/>
    <col min="16156" max="16156" width="7" style="6" customWidth="1"/>
    <col min="16157" max="16157" width="8.140625" style="6" customWidth="1"/>
    <col min="16158" max="16158" width="8" style="6" customWidth="1"/>
    <col min="16159" max="16159" width="7.140625" style="6" customWidth="1"/>
    <col min="16160" max="16160" width="6.5703125" style="6" customWidth="1"/>
    <col min="16161" max="16161" width="4.5703125" style="6" customWidth="1"/>
    <col min="16162" max="16162" width="7.85546875" style="6" customWidth="1"/>
    <col min="16163" max="16163" width="8.140625" style="6" customWidth="1"/>
    <col min="16164" max="16167" width="4.5703125" style="6" customWidth="1"/>
    <col min="16168" max="16168" width="11.5703125" style="6"/>
    <col min="16169" max="16169" width="8.42578125" style="6" customWidth="1"/>
    <col min="16170" max="16170" width="5.42578125" style="6" customWidth="1"/>
    <col min="16171" max="16172" width="5.140625" style="6" customWidth="1"/>
    <col min="16173" max="16173" width="6.42578125" style="6" customWidth="1"/>
    <col min="16174" max="16174" width="11.5703125" style="6"/>
    <col min="16175" max="16175" width="8.42578125" style="6" customWidth="1"/>
    <col min="16176" max="16176" width="3.140625" style="6" customWidth="1"/>
    <col min="16177" max="16177" width="5.140625" style="6" customWidth="1"/>
    <col min="16178" max="16178" width="7.42578125" style="6" customWidth="1"/>
    <col min="16179" max="16179" width="4.5703125" style="6" customWidth="1"/>
    <col min="16180" max="16384" width="11.5703125" style="6"/>
  </cols>
  <sheetData>
    <row r="1" spans="2:37" s="9" customFormat="1" ht="15">
      <c r="B1" s="279" t="s">
        <v>230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1"/>
    </row>
    <row r="2" spans="2:37" s="9" customFormat="1" ht="15.75" thickBot="1">
      <c r="B2" s="282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4"/>
    </row>
    <row r="3" spans="2:37" s="9" customFormat="1" ht="15" customHeight="1">
      <c r="B3" s="285" t="s">
        <v>3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9" t="s">
        <v>4</v>
      </c>
      <c r="N3" s="289"/>
      <c r="O3" s="289"/>
      <c r="P3" s="289"/>
      <c r="Q3" s="289"/>
      <c r="R3" s="289"/>
      <c r="S3" s="291" t="s">
        <v>5</v>
      </c>
      <c r="T3" s="292"/>
      <c r="U3" s="292"/>
      <c r="V3" s="292"/>
      <c r="W3" s="292"/>
      <c r="X3" s="292"/>
      <c r="Y3" s="295" t="s">
        <v>6</v>
      </c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7"/>
      <c r="AK3" s="298"/>
    </row>
    <row r="4" spans="2:37" s="9" customFormat="1" ht="15" customHeight="1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90"/>
      <c r="N4" s="290"/>
      <c r="O4" s="290"/>
      <c r="P4" s="290"/>
      <c r="Q4" s="290"/>
      <c r="R4" s="290"/>
      <c r="S4" s="293"/>
      <c r="T4" s="294"/>
      <c r="U4" s="294"/>
      <c r="V4" s="294"/>
      <c r="W4" s="294"/>
      <c r="X4" s="294"/>
      <c r="Y4" s="300" t="s">
        <v>7</v>
      </c>
      <c r="Z4" s="301"/>
      <c r="AA4" s="301"/>
      <c r="AB4" s="301"/>
      <c r="AC4" s="301"/>
      <c r="AD4" s="301"/>
      <c r="AE4" s="302" t="s">
        <v>8</v>
      </c>
      <c r="AF4" s="303"/>
      <c r="AG4" s="303"/>
      <c r="AH4" s="303"/>
      <c r="AI4" s="303"/>
      <c r="AJ4" s="304"/>
      <c r="AK4" s="299"/>
    </row>
    <row r="5" spans="2:37" ht="27" customHeight="1">
      <c r="B5" s="261" t="s">
        <v>9</v>
      </c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10">
        <v>1008</v>
      </c>
      <c r="N5" s="267"/>
      <c r="O5" s="268"/>
      <c r="P5" s="268"/>
      <c r="Q5" s="268"/>
      <c r="R5" s="269"/>
      <c r="S5" s="10">
        <v>1009</v>
      </c>
      <c r="T5" s="270"/>
      <c r="U5" s="271"/>
      <c r="V5" s="271"/>
      <c r="W5" s="271"/>
      <c r="X5" s="271"/>
      <c r="Y5" s="10">
        <v>1010</v>
      </c>
      <c r="Z5" s="270"/>
      <c r="AA5" s="271"/>
      <c r="AB5" s="271"/>
      <c r="AC5" s="271"/>
      <c r="AD5" s="272"/>
      <c r="AE5" s="11">
        <v>1356</v>
      </c>
      <c r="AF5" s="270"/>
      <c r="AG5" s="271"/>
      <c r="AH5" s="271"/>
      <c r="AI5" s="271"/>
      <c r="AJ5" s="271"/>
      <c r="AK5" s="12" t="s">
        <v>0</v>
      </c>
    </row>
    <row r="6" spans="2:37" ht="27" customHeight="1" thickBot="1">
      <c r="B6" s="251" t="s">
        <v>10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13">
        <v>1011</v>
      </c>
      <c r="N6" s="273"/>
      <c r="O6" s="274"/>
      <c r="P6" s="274"/>
      <c r="Q6" s="274"/>
      <c r="R6" s="275"/>
      <c r="S6" s="13">
        <v>1012</v>
      </c>
      <c r="T6" s="276"/>
      <c r="U6" s="277"/>
      <c r="V6" s="277"/>
      <c r="W6" s="277"/>
      <c r="X6" s="277"/>
      <c r="Y6" s="13">
        <v>1013</v>
      </c>
      <c r="Z6" s="276"/>
      <c r="AA6" s="277"/>
      <c r="AB6" s="277"/>
      <c r="AC6" s="277"/>
      <c r="AD6" s="278"/>
      <c r="AE6" s="14">
        <v>1357</v>
      </c>
      <c r="AF6" s="276"/>
      <c r="AG6" s="277"/>
      <c r="AH6" s="277"/>
      <c r="AI6" s="277"/>
      <c r="AJ6" s="277"/>
      <c r="AK6" s="15" t="s">
        <v>18</v>
      </c>
    </row>
    <row r="7" spans="2:37" ht="27" customHeight="1">
      <c r="B7" s="261" t="s">
        <v>11</v>
      </c>
      <c r="C7" s="262"/>
      <c r="D7" s="262"/>
      <c r="E7" s="262"/>
      <c r="F7" s="262"/>
      <c r="G7" s="262"/>
      <c r="H7" s="262"/>
      <c r="I7" s="262"/>
      <c r="J7" s="262"/>
      <c r="K7" s="262"/>
      <c r="L7" s="263"/>
      <c r="M7" s="16">
        <v>1358</v>
      </c>
      <c r="N7" s="243">
        <f>+'R7   at 2021'!N11:R11*1.067</f>
        <v>278412192.63</v>
      </c>
      <c r="O7" s="244"/>
      <c r="P7" s="244"/>
      <c r="Q7" s="244"/>
      <c r="R7" s="245"/>
      <c r="S7" s="16">
        <v>1359</v>
      </c>
      <c r="T7" s="264">
        <f>+'R7   at 2021'!T11:X11*1.067</f>
        <v>189059926.76999995</v>
      </c>
      <c r="U7" s="265"/>
      <c r="V7" s="265"/>
      <c r="W7" s="265"/>
      <c r="X7" s="265"/>
      <c r="Y7" s="16">
        <v>1360</v>
      </c>
      <c r="Z7" s="264">
        <f>+'R7   at 2021'!Z11:AD11*1.067</f>
        <v>140044390.19999999</v>
      </c>
      <c r="AA7" s="265"/>
      <c r="AB7" s="265"/>
      <c r="AC7" s="265"/>
      <c r="AD7" s="266"/>
      <c r="AE7" s="16">
        <v>1361</v>
      </c>
      <c r="AF7" s="264">
        <f>+'R7   at 2021'!AF11:AJ11*1.067</f>
        <v>49015536.569999993</v>
      </c>
      <c r="AG7" s="265"/>
      <c r="AH7" s="265"/>
      <c r="AI7" s="265"/>
      <c r="AJ7" s="265"/>
      <c r="AK7" s="17" t="s">
        <v>0</v>
      </c>
    </row>
    <row r="8" spans="2:37" ht="27" customHeight="1" thickBot="1">
      <c r="B8" s="251" t="s">
        <v>10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18">
        <v>1184</v>
      </c>
      <c r="N8" s="253">
        <f>+N7/9</f>
        <v>30934688.07</v>
      </c>
      <c r="O8" s="254"/>
      <c r="P8" s="254"/>
      <c r="Q8" s="254"/>
      <c r="R8" s="255"/>
      <c r="S8" s="18">
        <v>1362</v>
      </c>
      <c r="T8" s="253">
        <f>+T7/9</f>
        <v>21006658.529999994</v>
      </c>
      <c r="U8" s="254"/>
      <c r="V8" s="254"/>
      <c r="W8" s="254"/>
      <c r="X8" s="255"/>
      <c r="Y8" s="18">
        <v>1363</v>
      </c>
      <c r="Z8" s="253">
        <f>+Z7/9</f>
        <v>15560487.799999999</v>
      </c>
      <c r="AA8" s="254"/>
      <c r="AB8" s="254"/>
      <c r="AC8" s="254"/>
      <c r="AD8" s="255"/>
      <c r="AE8" s="18">
        <v>1364</v>
      </c>
      <c r="AF8" s="253">
        <f>+AF7/9</f>
        <v>5446170.7299999995</v>
      </c>
      <c r="AG8" s="254"/>
      <c r="AH8" s="254"/>
      <c r="AI8" s="254"/>
      <c r="AJ8" s="255"/>
      <c r="AK8" s="19" t="s">
        <v>18</v>
      </c>
    </row>
    <row r="9" spans="2:37" ht="27" customHeight="1">
      <c r="B9" s="241" t="s">
        <v>12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16">
        <f>+AE8+1</f>
        <v>1365</v>
      </c>
      <c r="N9" s="243"/>
      <c r="O9" s="244"/>
      <c r="P9" s="244"/>
      <c r="Q9" s="244"/>
      <c r="R9" s="245"/>
      <c r="S9" s="16">
        <v>1366</v>
      </c>
      <c r="T9" s="246"/>
      <c r="U9" s="247"/>
      <c r="V9" s="247"/>
      <c r="W9" s="247"/>
      <c r="X9" s="247"/>
      <c r="Y9" s="16">
        <v>1367</v>
      </c>
      <c r="Z9" s="246"/>
      <c r="AA9" s="247"/>
      <c r="AB9" s="247"/>
      <c r="AC9" s="247"/>
      <c r="AD9" s="248"/>
      <c r="AE9" s="249"/>
      <c r="AF9" s="250"/>
      <c r="AG9" s="250"/>
      <c r="AH9" s="250"/>
      <c r="AI9" s="250"/>
      <c r="AJ9" s="250"/>
      <c r="AK9" s="17" t="s">
        <v>0</v>
      </c>
    </row>
    <row r="10" spans="2:37" ht="27" customHeight="1" thickBot="1">
      <c r="B10" s="251" t="s">
        <v>10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18">
        <v>1185</v>
      </c>
      <c r="N10" s="253"/>
      <c r="O10" s="254"/>
      <c r="P10" s="254"/>
      <c r="Q10" s="254"/>
      <c r="R10" s="255"/>
      <c r="S10" s="18">
        <v>1369</v>
      </c>
      <c r="T10" s="256"/>
      <c r="U10" s="257"/>
      <c r="V10" s="257"/>
      <c r="W10" s="257"/>
      <c r="X10" s="257"/>
      <c r="Y10" s="18">
        <v>1370</v>
      </c>
      <c r="Z10" s="256"/>
      <c r="AA10" s="257"/>
      <c r="AB10" s="257"/>
      <c r="AC10" s="257"/>
      <c r="AD10" s="258"/>
      <c r="AE10" s="259"/>
      <c r="AF10" s="260"/>
      <c r="AG10" s="260"/>
      <c r="AH10" s="260"/>
      <c r="AI10" s="260"/>
      <c r="AJ10" s="260"/>
      <c r="AK10" s="20" t="s">
        <v>18</v>
      </c>
    </row>
    <row r="11" spans="2:37" ht="27" customHeight="1" thickBot="1">
      <c r="B11" s="236" t="s">
        <v>13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1">
        <v>1096</v>
      </c>
      <c r="N11" s="238">
        <f>+N5-N6+N7-N8+N9-N10</f>
        <v>247477504.56</v>
      </c>
      <c r="O11" s="239"/>
      <c r="P11" s="239"/>
      <c r="Q11" s="239"/>
      <c r="R11" s="240"/>
      <c r="S11" s="21">
        <v>1097</v>
      </c>
      <c r="T11" s="238">
        <f>+T5-T6+T7-T8+T9-T10</f>
        <v>168053268.23999995</v>
      </c>
      <c r="U11" s="239"/>
      <c r="V11" s="239"/>
      <c r="W11" s="239"/>
      <c r="X11" s="240"/>
      <c r="Y11" s="21">
        <v>1106</v>
      </c>
      <c r="Z11" s="238">
        <f>+Z5-Z6+Z7-Z8+Z9-Z10</f>
        <v>124483902.39999999</v>
      </c>
      <c r="AA11" s="239"/>
      <c r="AB11" s="239"/>
      <c r="AC11" s="239"/>
      <c r="AD11" s="240"/>
      <c r="AE11" s="21">
        <v>1372</v>
      </c>
      <c r="AF11" s="238">
        <f>+AF5-AF6+AF7-AF8+AF9-AF10</f>
        <v>43569365.839999996</v>
      </c>
      <c r="AG11" s="239"/>
      <c r="AH11" s="239"/>
      <c r="AI11" s="239"/>
      <c r="AJ11" s="240"/>
      <c r="AK11" s="22" t="s">
        <v>2</v>
      </c>
    </row>
  </sheetData>
  <mergeCells count="43">
    <mergeCell ref="B11:L11"/>
    <mergeCell ref="N11:R11"/>
    <mergeCell ref="T11:X11"/>
    <mergeCell ref="Z11:AD11"/>
    <mergeCell ref="AF11:AJ11"/>
    <mergeCell ref="B9:L9"/>
    <mergeCell ref="N9:R9"/>
    <mergeCell ref="T9:X9"/>
    <mergeCell ref="Z9:AD9"/>
    <mergeCell ref="AE9:AJ9"/>
    <mergeCell ref="B10:L10"/>
    <mergeCell ref="N10:R10"/>
    <mergeCell ref="T10:X10"/>
    <mergeCell ref="Z10:AD10"/>
    <mergeCell ref="AE10:AJ10"/>
    <mergeCell ref="B7:L7"/>
    <mergeCell ref="N7:R7"/>
    <mergeCell ref="T7:X7"/>
    <mergeCell ref="Z7:AD7"/>
    <mergeCell ref="AF7:AJ7"/>
    <mergeCell ref="B8:L8"/>
    <mergeCell ref="N8:R8"/>
    <mergeCell ref="T8:X8"/>
    <mergeCell ref="Z8:AD8"/>
    <mergeCell ref="AF8:AJ8"/>
    <mergeCell ref="B5:L5"/>
    <mergeCell ref="N5:R5"/>
    <mergeCell ref="T5:X5"/>
    <mergeCell ref="Z5:AD5"/>
    <mergeCell ref="AF5:AJ5"/>
    <mergeCell ref="B6:L6"/>
    <mergeCell ref="N6:R6"/>
    <mergeCell ref="T6:X6"/>
    <mergeCell ref="Z6:AD6"/>
    <mergeCell ref="AF6:AJ6"/>
    <mergeCell ref="B1:AK2"/>
    <mergeCell ref="B3:L4"/>
    <mergeCell ref="M3:R4"/>
    <mergeCell ref="S3:X4"/>
    <mergeCell ref="Y3:AJ3"/>
    <mergeCell ref="AK3:AK4"/>
    <mergeCell ref="Y4:AD4"/>
    <mergeCell ref="AE4:AJ4"/>
  </mergeCells>
  <hyperlinks>
    <hyperlink ref="B1:AK2" location="'Indice F22'!A1" display="RECUADRO N° 7: INGRESO DIFERIDO Y SALDOS PENDIENTES DE AMORTIZACIÓN."/>
  </hyperlinks>
  <pageMargins left="0.46" right="0.15748031496062992" top="0.74803149606299213" bottom="0.74803149606299213" header="0.31496062992125984" footer="0.31496062992125984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K11"/>
  <sheetViews>
    <sheetView showGridLines="0" zoomScale="80" zoomScaleNormal="80" workbookViewId="0">
      <selection activeCell="Z8" sqref="Z8:AD8"/>
    </sheetView>
  </sheetViews>
  <sheetFormatPr baseColWidth="10" defaultColWidth="11.5703125" defaultRowHeight="14.25"/>
  <cols>
    <col min="1" max="1" width="1.85546875" style="6" customWidth="1"/>
    <col min="2" max="2" width="4.5703125" style="6" customWidth="1"/>
    <col min="3" max="3" width="18.85546875" style="6" customWidth="1"/>
    <col min="4" max="4" width="6.85546875" style="6" customWidth="1"/>
    <col min="5" max="5" width="8.140625" style="6" customWidth="1"/>
    <col min="6" max="9" width="4.5703125" style="6" customWidth="1"/>
    <col min="10" max="10" width="7.5703125" style="6" customWidth="1"/>
    <col min="11" max="12" width="8.5703125" style="6" customWidth="1"/>
    <col min="13" max="13" width="8.140625" style="6" customWidth="1"/>
    <col min="14" max="15" width="4.5703125" style="6" customWidth="1"/>
    <col min="16" max="16" width="7.140625" style="6" customWidth="1"/>
    <col min="17" max="17" width="7.85546875" style="6" customWidth="1"/>
    <col min="18" max="18" width="4.5703125" style="6" customWidth="1"/>
    <col min="19" max="19" width="8.140625" style="6" customWidth="1"/>
    <col min="20" max="20" width="9.42578125" style="6" customWidth="1"/>
    <col min="21" max="21" width="7.140625" style="6" customWidth="1"/>
    <col min="22" max="23" width="8.5703125" style="6" customWidth="1"/>
    <col min="24" max="24" width="4.5703125" style="6" customWidth="1"/>
    <col min="25" max="25" width="7.42578125" style="6" customWidth="1"/>
    <col min="26" max="27" width="4.5703125" style="6" customWidth="1"/>
    <col min="28" max="28" width="7" style="6" customWidth="1"/>
    <col min="29" max="29" width="8.140625" style="6" customWidth="1"/>
    <col min="30" max="30" width="8" style="6" customWidth="1"/>
    <col min="31" max="31" width="7.7109375" style="6" bestFit="1" customWidth="1"/>
    <col min="32" max="32" width="6.5703125" style="6" customWidth="1"/>
    <col min="33" max="33" width="4.5703125" style="6" customWidth="1"/>
    <col min="34" max="34" width="7.85546875" style="6" customWidth="1"/>
    <col min="35" max="35" width="8.140625" style="6" customWidth="1"/>
    <col min="36" max="36" width="4.5703125" style="6" customWidth="1"/>
    <col min="37" max="37" width="7.85546875" style="6" customWidth="1"/>
    <col min="38" max="39" width="4.5703125" style="6" customWidth="1"/>
    <col min="40" max="40" width="11.5703125" style="6"/>
    <col min="41" max="41" width="8.42578125" style="6" customWidth="1"/>
    <col min="42" max="42" width="5.42578125" style="6" customWidth="1"/>
    <col min="43" max="44" width="5.140625" style="6" customWidth="1"/>
    <col min="45" max="45" width="6.42578125" style="6" customWidth="1"/>
    <col min="46" max="46" width="11.5703125" style="6"/>
    <col min="47" max="47" width="8.42578125" style="6" customWidth="1"/>
    <col min="48" max="48" width="3.140625" style="6" customWidth="1"/>
    <col min="49" max="49" width="5.140625" style="6" customWidth="1"/>
    <col min="50" max="50" width="7.42578125" style="6" customWidth="1"/>
    <col min="51" max="51" width="4.5703125" style="6" customWidth="1"/>
    <col min="52" max="256" width="11.5703125" style="6"/>
    <col min="257" max="257" width="1.85546875" style="6" customWidth="1"/>
    <col min="258" max="258" width="4.5703125" style="6" customWidth="1"/>
    <col min="259" max="259" width="18.85546875" style="6" customWidth="1"/>
    <col min="260" max="260" width="6.85546875" style="6" customWidth="1"/>
    <col min="261" max="261" width="8.140625" style="6" customWidth="1"/>
    <col min="262" max="265" width="4.5703125" style="6" customWidth="1"/>
    <col min="266" max="266" width="7.5703125" style="6" customWidth="1"/>
    <col min="267" max="268" width="8.5703125" style="6" customWidth="1"/>
    <col min="269" max="269" width="8.140625" style="6" customWidth="1"/>
    <col min="270" max="271" width="4.5703125" style="6" customWidth="1"/>
    <col min="272" max="272" width="7.140625" style="6" customWidth="1"/>
    <col min="273" max="273" width="7.85546875" style="6" customWidth="1"/>
    <col min="274" max="274" width="4.5703125" style="6" customWidth="1"/>
    <col min="275" max="275" width="8.140625" style="6" customWidth="1"/>
    <col min="276" max="276" width="9.42578125" style="6" customWidth="1"/>
    <col min="277" max="277" width="7.140625" style="6" customWidth="1"/>
    <col min="278" max="279" width="8.5703125" style="6" customWidth="1"/>
    <col min="280" max="280" width="4.5703125" style="6" customWidth="1"/>
    <col min="281" max="281" width="7.42578125" style="6" customWidth="1"/>
    <col min="282" max="283" width="4.5703125" style="6" customWidth="1"/>
    <col min="284" max="284" width="7" style="6" customWidth="1"/>
    <col min="285" max="285" width="8.140625" style="6" customWidth="1"/>
    <col min="286" max="286" width="8" style="6" customWidth="1"/>
    <col min="287" max="287" width="7.140625" style="6" customWidth="1"/>
    <col min="288" max="288" width="6.5703125" style="6" customWidth="1"/>
    <col min="289" max="289" width="4.5703125" style="6" customWidth="1"/>
    <col min="290" max="290" width="7.85546875" style="6" customWidth="1"/>
    <col min="291" max="291" width="8.140625" style="6" customWidth="1"/>
    <col min="292" max="295" width="4.5703125" style="6" customWidth="1"/>
    <col min="296" max="296" width="11.5703125" style="6"/>
    <col min="297" max="297" width="8.42578125" style="6" customWidth="1"/>
    <col min="298" max="298" width="5.42578125" style="6" customWidth="1"/>
    <col min="299" max="300" width="5.140625" style="6" customWidth="1"/>
    <col min="301" max="301" width="6.42578125" style="6" customWidth="1"/>
    <col min="302" max="302" width="11.5703125" style="6"/>
    <col min="303" max="303" width="8.42578125" style="6" customWidth="1"/>
    <col min="304" max="304" width="3.140625" style="6" customWidth="1"/>
    <col min="305" max="305" width="5.140625" style="6" customWidth="1"/>
    <col min="306" max="306" width="7.42578125" style="6" customWidth="1"/>
    <col min="307" max="307" width="4.5703125" style="6" customWidth="1"/>
    <col min="308" max="512" width="11.5703125" style="6"/>
    <col min="513" max="513" width="1.85546875" style="6" customWidth="1"/>
    <col min="514" max="514" width="4.5703125" style="6" customWidth="1"/>
    <col min="515" max="515" width="18.85546875" style="6" customWidth="1"/>
    <col min="516" max="516" width="6.85546875" style="6" customWidth="1"/>
    <col min="517" max="517" width="8.140625" style="6" customWidth="1"/>
    <col min="518" max="521" width="4.5703125" style="6" customWidth="1"/>
    <col min="522" max="522" width="7.5703125" style="6" customWidth="1"/>
    <col min="523" max="524" width="8.5703125" style="6" customWidth="1"/>
    <col min="525" max="525" width="8.140625" style="6" customWidth="1"/>
    <col min="526" max="527" width="4.5703125" style="6" customWidth="1"/>
    <col min="528" max="528" width="7.140625" style="6" customWidth="1"/>
    <col min="529" max="529" width="7.85546875" style="6" customWidth="1"/>
    <col min="530" max="530" width="4.5703125" style="6" customWidth="1"/>
    <col min="531" max="531" width="8.140625" style="6" customWidth="1"/>
    <col min="532" max="532" width="9.42578125" style="6" customWidth="1"/>
    <col min="533" max="533" width="7.140625" style="6" customWidth="1"/>
    <col min="534" max="535" width="8.5703125" style="6" customWidth="1"/>
    <col min="536" max="536" width="4.5703125" style="6" customWidth="1"/>
    <col min="537" max="537" width="7.42578125" style="6" customWidth="1"/>
    <col min="538" max="539" width="4.5703125" style="6" customWidth="1"/>
    <col min="540" max="540" width="7" style="6" customWidth="1"/>
    <col min="541" max="541" width="8.140625" style="6" customWidth="1"/>
    <col min="542" max="542" width="8" style="6" customWidth="1"/>
    <col min="543" max="543" width="7.140625" style="6" customWidth="1"/>
    <col min="544" max="544" width="6.5703125" style="6" customWidth="1"/>
    <col min="545" max="545" width="4.5703125" style="6" customWidth="1"/>
    <col min="546" max="546" width="7.85546875" style="6" customWidth="1"/>
    <col min="547" max="547" width="8.140625" style="6" customWidth="1"/>
    <col min="548" max="551" width="4.5703125" style="6" customWidth="1"/>
    <col min="552" max="552" width="11.5703125" style="6"/>
    <col min="553" max="553" width="8.42578125" style="6" customWidth="1"/>
    <col min="554" max="554" width="5.42578125" style="6" customWidth="1"/>
    <col min="555" max="556" width="5.140625" style="6" customWidth="1"/>
    <col min="557" max="557" width="6.42578125" style="6" customWidth="1"/>
    <col min="558" max="558" width="11.5703125" style="6"/>
    <col min="559" max="559" width="8.42578125" style="6" customWidth="1"/>
    <col min="560" max="560" width="3.140625" style="6" customWidth="1"/>
    <col min="561" max="561" width="5.140625" style="6" customWidth="1"/>
    <col min="562" max="562" width="7.42578125" style="6" customWidth="1"/>
    <col min="563" max="563" width="4.5703125" style="6" customWidth="1"/>
    <col min="564" max="768" width="11.5703125" style="6"/>
    <col min="769" max="769" width="1.85546875" style="6" customWidth="1"/>
    <col min="770" max="770" width="4.5703125" style="6" customWidth="1"/>
    <col min="771" max="771" width="18.85546875" style="6" customWidth="1"/>
    <col min="772" max="772" width="6.85546875" style="6" customWidth="1"/>
    <col min="773" max="773" width="8.140625" style="6" customWidth="1"/>
    <col min="774" max="777" width="4.5703125" style="6" customWidth="1"/>
    <col min="778" max="778" width="7.5703125" style="6" customWidth="1"/>
    <col min="779" max="780" width="8.5703125" style="6" customWidth="1"/>
    <col min="781" max="781" width="8.140625" style="6" customWidth="1"/>
    <col min="782" max="783" width="4.5703125" style="6" customWidth="1"/>
    <col min="784" max="784" width="7.140625" style="6" customWidth="1"/>
    <col min="785" max="785" width="7.85546875" style="6" customWidth="1"/>
    <col min="786" max="786" width="4.5703125" style="6" customWidth="1"/>
    <col min="787" max="787" width="8.140625" style="6" customWidth="1"/>
    <col min="788" max="788" width="9.42578125" style="6" customWidth="1"/>
    <col min="789" max="789" width="7.140625" style="6" customWidth="1"/>
    <col min="790" max="791" width="8.5703125" style="6" customWidth="1"/>
    <col min="792" max="792" width="4.5703125" style="6" customWidth="1"/>
    <col min="793" max="793" width="7.42578125" style="6" customWidth="1"/>
    <col min="794" max="795" width="4.5703125" style="6" customWidth="1"/>
    <col min="796" max="796" width="7" style="6" customWidth="1"/>
    <col min="797" max="797" width="8.140625" style="6" customWidth="1"/>
    <col min="798" max="798" width="8" style="6" customWidth="1"/>
    <col min="799" max="799" width="7.140625" style="6" customWidth="1"/>
    <col min="800" max="800" width="6.5703125" style="6" customWidth="1"/>
    <col min="801" max="801" width="4.5703125" style="6" customWidth="1"/>
    <col min="802" max="802" width="7.85546875" style="6" customWidth="1"/>
    <col min="803" max="803" width="8.140625" style="6" customWidth="1"/>
    <col min="804" max="807" width="4.5703125" style="6" customWidth="1"/>
    <col min="808" max="808" width="11.5703125" style="6"/>
    <col min="809" max="809" width="8.42578125" style="6" customWidth="1"/>
    <col min="810" max="810" width="5.42578125" style="6" customWidth="1"/>
    <col min="811" max="812" width="5.140625" style="6" customWidth="1"/>
    <col min="813" max="813" width="6.42578125" style="6" customWidth="1"/>
    <col min="814" max="814" width="11.5703125" style="6"/>
    <col min="815" max="815" width="8.42578125" style="6" customWidth="1"/>
    <col min="816" max="816" width="3.140625" style="6" customWidth="1"/>
    <col min="817" max="817" width="5.140625" style="6" customWidth="1"/>
    <col min="818" max="818" width="7.42578125" style="6" customWidth="1"/>
    <col min="819" max="819" width="4.5703125" style="6" customWidth="1"/>
    <col min="820" max="1024" width="11.5703125" style="6"/>
    <col min="1025" max="1025" width="1.85546875" style="6" customWidth="1"/>
    <col min="1026" max="1026" width="4.5703125" style="6" customWidth="1"/>
    <col min="1027" max="1027" width="18.85546875" style="6" customWidth="1"/>
    <col min="1028" max="1028" width="6.85546875" style="6" customWidth="1"/>
    <col min="1029" max="1029" width="8.140625" style="6" customWidth="1"/>
    <col min="1030" max="1033" width="4.5703125" style="6" customWidth="1"/>
    <col min="1034" max="1034" width="7.5703125" style="6" customWidth="1"/>
    <col min="1035" max="1036" width="8.5703125" style="6" customWidth="1"/>
    <col min="1037" max="1037" width="8.140625" style="6" customWidth="1"/>
    <col min="1038" max="1039" width="4.5703125" style="6" customWidth="1"/>
    <col min="1040" max="1040" width="7.140625" style="6" customWidth="1"/>
    <col min="1041" max="1041" width="7.85546875" style="6" customWidth="1"/>
    <col min="1042" max="1042" width="4.5703125" style="6" customWidth="1"/>
    <col min="1043" max="1043" width="8.140625" style="6" customWidth="1"/>
    <col min="1044" max="1044" width="9.42578125" style="6" customWidth="1"/>
    <col min="1045" max="1045" width="7.140625" style="6" customWidth="1"/>
    <col min="1046" max="1047" width="8.5703125" style="6" customWidth="1"/>
    <col min="1048" max="1048" width="4.5703125" style="6" customWidth="1"/>
    <col min="1049" max="1049" width="7.42578125" style="6" customWidth="1"/>
    <col min="1050" max="1051" width="4.5703125" style="6" customWidth="1"/>
    <col min="1052" max="1052" width="7" style="6" customWidth="1"/>
    <col min="1053" max="1053" width="8.140625" style="6" customWidth="1"/>
    <col min="1054" max="1054" width="8" style="6" customWidth="1"/>
    <col min="1055" max="1055" width="7.140625" style="6" customWidth="1"/>
    <col min="1056" max="1056" width="6.5703125" style="6" customWidth="1"/>
    <col min="1057" max="1057" width="4.5703125" style="6" customWidth="1"/>
    <col min="1058" max="1058" width="7.85546875" style="6" customWidth="1"/>
    <col min="1059" max="1059" width="8.140625" style="6" customWidth="1"/>
    <col min="1060" max="1063" width="4.5703125" style="6" customWidth="1"/>
    <col min="1064" max="1064" width="11.5703125" style="6"/>
    <col min="1065" max="1065" width="8.42578125" style="6" customWidth="1"/>
    <col min="1066" max="1066" width="5.42578125" style="6" customWidth="1"/>
    <col min="1067" max="1068" width="5.140625" style="6" customWidth="1"/>
    <col min="1069" max="1069" width="6.42578125" style="6" customWidth="1"/>
    <col min="1070" max="1070" width="11.5703125" style="6"/>
    <col min="1071" max="1071" width="8.42578125" style="6" customWidth="1"/>
    <col min="1072" max="1072" width="3.140625" style="6" customWidth="1"/>
    <col min="1073" max="1073" width="5.140625" style="6" customWidth="1"/>
    <col min="1074" max="1074" width="7.42578125" style="6" customWidth="1"/>
    <col min="1075" max="1075" width="4.5703125" style="6" customWidth="1"/>
    <col min="1076" max="1280" width="11.5703125" style="6"/>
    <col min="1281" max="1281" width="1.85546875" style="6" customWidth="1"/>
    <col min="1282" max="1282" width="4.5703125" style="6" customWidth="1"/>
    <col min="1283" max="1283" width="18.85546875" style="6" customWidth="1"/>
    <col min="1284" max="1284" width="6.85546875" style="6" customWidth="1"/>
    <col min="1285" max="1285" width="8.140625" style="6" customWidth="1"/>
    <col min="1286" max="1289" width="4.5703125" style="6" customWidth="1"/>
    <col min="1290" max="1290" width="7.5703125" style="6" customWidth="1"/>
    <col min="1291" max="1292" width="8.5703125" style="6" customWidth="1"/>
    <col min="1293" max="1293" width="8.140625" style="6" customWidth="1"/>
    <col min="1294" max="1295" width="4.5703125" style="6" customWidth="1"/>
    <col min="1296" max="1296" width="7.140625" style="6" customWidth="1"/>
    <col min="1297" max="1297" width="7.85546875" style="6" customWidth="1"/>
    <col min="1298" max="1298" width="4.5703125" style="6" customWidth="1"/>
    <col min="1299" max="1299" width="8.140625" style="6" customWidth="1"/>
    <col min="1300" max="1300" width="9.42578125" style="6" customWidth="1"/>
    <col min="1301" max="1301" width="7.140625" style="6" customWidth="1"/>
    <col min="1302" max="1303" width="8.5703125" style="6" customWidth="1"/>
    <col min="1304" max="1304" width="4.5703125" style="6" customWidth="1"/>
    <col min="1305" max="1305" width="7.42578125" style="6" customWidth="1"/>
    <col min="1306" max="1307" width="4.5703125" style="6" customWidth="1"/>
    <col min="1308" max="1308" width="7" style="6" customWidth="1"/>
    <col min="1309" max="1309" width="8.140625" style="6" customWidth="1"/>
    <col min="1310" max="1310" width="8" style="6" customWidth="1"/>
    <col min="1311" max="1311" width="7.140625" style="6" customWidth="1"/>
    <col min="1312" max="1312" width="6.5703125" style="6" customWidth="1"/>
    <col min="1313" max="1313" width="4.5703125" style="6" customWidth="1"/>
    <col min="1314" max="1314" width="7.85546875" style="6" customWidth="1"/>
    <col min="1315" max="1315" width="8.140625" style="6" customWidth="1"/>
    <col min="1316" max="1319" width="4.5703125" style="6" customWidth="1"/>
    <col min="1320" max="1320" width="11.5703125" style="6"/>
    <col min="1321" max="1321" width="8.42578125" style="6" customWidth="1"/>
    <col min="1322" max="1322" width="5.42578125" style="6" customWidth="1"/>
    <col min="1323" max="1324" width="5.140625" style="6" customWidth="1"/>
    <col min="1325" max="1325" width="6.42578125" style="6" customWidth="1"/>
    <col min="1326" max="1326" width="11.5703125" style="6"/>
    <col min="1327" max="1327" width="8.42578125" style="6" customWidth="1"/>
    <col min="1328" max="1328" width="3.140625" style="6" customWidth="1"/>
    <col min="1329" max="1329" width="5.140625" style="6" customWidth="1"/>
    <col min="1330" max="1330" width="7.42578125" style="6" customWidth="1"/>
    <col min="1331" max="1331" width="4.5703125" style="6" customWidth="1"/>
    <col min="1332" max="1536" width="11.5703125" style="6"/>
    <col min="1537" max="1537" width="1.85546875" style="6" customWidth="1"/>
    <col min="1538" max="1538" width="4.5703125" style="6" customWidth="1"/>
    <col min="1539" max="1539" width="18.85546875" style="6" customWidth="1"/>
    <col min="1540" max="1540" width="6.85546875" style="6" customWidth="1"/>
    <col min="1541" max="1541" width="8.140625" style="6" customWidth="1"/>
    <col min="1542" max="1545" width="4.5703125" style="6" customWidth="1"/>
    <col min="1546" max="1546" width="7.5703125" style="6" customWidth="1"/>
    <col min="1547" max="1548" width="8.5703125" style="6" customWidth="1"/>
    <col min="1549" max="1549" width="8.140625" style="6" customWidth="1"/>
    <col min="1550" max="1551" width="4.5703125" style="6" customWidth="1"/>
    <col min="1552" max="1552" width="7.140625" style="6" customWidth="1"/>
    <col min="1553" max="1553" width="7.85546875" style="6" customWidth="1"/>
    <col min="1554" max="1554" width="4.5703125" style="6" customWidth="1"/>
    <col min="1555" max="1555" width="8.140625" style="6" customWidth="1"/>
    <col min="1556" max="1556" width="9.42578125" style="6" customWidth="1"/>
    <col min="1557" max="1557" width="7.140625" style="6" customWidth="1"/>
    <col min="1558" max="1559" width="8.5703125" style="6" customWidth="1"/>
    <col min="1560" max="1560" width="4.5703125" style="6" customWidth="1"/>
    <col min="1561" max="1561" width="7.42578125" style="6" customWidth="1"/>
    <col min="1562" max="1563" width="4.5703125" style="6" customWidth="1"/>
    <col min="1564" max="1564" width="7" style="6" customWidth="1"/>
    <col min="1565" max="1565" width="8.140625" style="6" customWidth="1"/>
    <col min="1566" max="1566" width="8" style="6" customWidth="1"/>
    <col min="1567" max="1567" width="7.140625" style="6" customWidth="1"/>
    <col min="1568" max="1568" width="6.5703125" style="6" customWidth="1"/>
    <col min="1569" max="1569" width="4.5703125" style="6" customWidth="1"/>
    <col min="1570" max="1570" width="7.85546875" style="6" customWidth="1"/>
    <col min="1571" max="1571" width="8.140625" style="6" customWidth="1"/>
    <col min="1572" max="1575" width="4.5703125" style="6" customWidth="1"/>
    <col min="1576" max="1576" width="11.5703125" style="6"/>
    <col min="1577" max="1577" width="8.42578125" style="6" customWidth="1"/>
    <col min="1578" max="1578" width="5.42578125" style="6" customWidth="1"/>
    <col min="1579" max="1580" width="5.140625" style="6" customWidth="1"/>
    <col min="1581" max="1581" width="6.42578125" style="6" customWidth="1"/>
    <col min="1582" max="1582" width="11.5703125" style="6"/>
    <col min="1583" max="1583" width="8.42578125" style="6" customWidth="1"/>
    <col min="1584" max="1584" width="3.140625" style="6" customWidth="1"/>
    <col min="1585" max="1585" width="5.140625" style="6" customWidth="1"/>
    <col min="1586" max="1586" width="7.42578125" style="6" customWidth="1"/>
    <col min="1587" max="1587" width="4.5703125" style="6" customWidth="1"/>
    <col min="1588" max="1792" width="11.5703125" style="6"/>
    <col min="1793" max="1793" width="1.85546875" style="6" customWidth="1"/>
    <col min="1794" max="1794" width="4.5703125" style="6" customWidth="1"/>
    <col min="1795" max="1795" width="18.85546875" style="6" customWidth="1"/>
    <col min="1796" max="1796" width="6.85546875" style="6" customWidth="1"/>
    <col min="1797" max="1797" width="8.140625" style="6" customWidth="1"/>
    <col min="1798" max="1801" width="4.5703125" style="6" customWidth="1"/>
    <col min="1802" max="1802" width="7.5703125" style="6" customWidth="1"/>
    <col min="1803" max="1804" width="8.5703125" style="6" customWidth="1"/>
    <col min="1805" max="1805" width="8.140625" style="6" customWidth="1"/>
    <col min="1806" max="1807" width="4.5703125" style="6" customWidth="1"/>
    <col min="1808" max="1808" width="7.140625" style="6" customWidth="1"/>
    <col min="1809" max="1809" width="7.85546875" style="6" customWidth="1"/>
    <col min="1810" max="1810" width="4.5703125" style="6" customWidth="1"/>
    <col min="1811" max="1811" width="8.140625" style="6" customWidth="1"/>
    <col min="1812" max="1812" width="9.42578125" style="6" customWidth="1"/>
    <col min="1813" max="1813" width="7.140625" style="6" customWidth="1"/>
    <col min="1814" max="1815" width="8.5703125" style="6" customWidth="1"/>
    <col min="1816" max="1816" width="4.5703125" style="6" customWidth="1"/>
    <col min="1817" max="1817" width="7.42578125" style="6" customWidth="1"/>
    <col min="1818" max="1819" width="4.5703125" style="6" customWidth="1"/>
    <col min="1820" max="1820" width="7" style="6" customWidth="1"/>
    <col min="1821" max="1821" width="8.140625" style="6" customWidth="1"/>
    <col min="1822" max="1822" width="8" style="6" customWidth="1"/>
    <col min="1823" max="1823" width="7.140625" style="6" customWidth="1"/>
    <col min="1824" max="1824" width="6.5703125" style="6" customWidth="1"/>
    <col min="1825" max="1825" width="4.5703125" style="6" customWidth="1"/>
    <col min="1826" max="1826" width="7.85546875" style="6" customWidth="1"/>
    <col min="1827" max="1827" width="8.140625" style="6" customWidth="1"/>
    <col min="1828" max="1831" width="4.5703125" style="6" customWidth="1"/>
    <col min="1832" max="1832" width="11.5703125" style="6"/>
    <col min="1833" max="1833" width="8.42578125" style="6" customWidth="1"/>
    <col min="1834" max="1834" width="5.42578125" style="6" customWidth="1"/>
    <col min="1835" max="1836" width="5.140625" style="6" customWidth="1"/>
    <col min="1837" max="1837" width="6.42578125" style="6" customWidth="1"/>
    <col min="1838" max="1838" width="11.5703125" style="6"/>
    <col min="1839" max="1839" width="8.42578125" style="6" customWidth="1"/>
    <col min="1840" max="1840" width="3.140625" style="6" customWidth="1"/>
    <col min="1841" max="1841" width="5.140625" style="6" customWidth="1"/>
    <col min="1842" max="1842" width="7.42578125" style="6" customWidth="1"/>
    <col min="1843" max="1843" width="4.5703125" style="6" customWidth="1"/>
    <col min="1844" max="2048" width="11.5703125" style="6"/>
    <col min="2049" max="2049" width="1.85546875" style="6" customWidth="1"/>
    <col min="2050" max="2050" width="4.5703125" style="6" customWidth="1"/>
    <col min="2051" max="2051" width="18.85546875" style="6" customWidth="1"/>
    <col min="2052" max="2052" width="6.85546875" style="6" customWidth="1"/>
    <col min="2053" max="2053" width="8.140625" style="6" customWidth="1"/>
    <col min="2054" max="2057" width="4.5703125" style="6" customWidth="1"/>
    <col min="2058" max="2058" width="7.5703125" style="6" customWidth="1"/>
    <col min="2059" max="2060" width="8.5703125" style="6" customWidth="1"/>
    <col min="2061" max="2061" width="8.140625" style="6" customWidth="1"/>
    <col min="2062" max="2063" width="4.5703125" style="6" customWidth="1"/>
    <col min="2064" max="2064" width="7.140625" style="6" customWidth="1"/>
    <col min="2065" max="2065" width="7.85546875" style="6" customWidth="1"/>
    <col min="2066" max="2066" width="4.5703125" style="6" customWidth="1"/>
    <col min="2067" max="2067" width="8.140625" style="6" customWidth="1"/>
    <col min="2068" max="2068" width="9.42578125" style="6" customWidth="1"/>
    <col min="2069" max="2069" width="7.140625" style="6" customWidth="1"/>
    <col min="2070" max="2071" width="8.5703125" style="6" customWidth="1"/>
    <col min="2072" max="2072" width="4.5703125" style="6" customWidth="1"/>
    <col min="2073" max="2073" width="7.42578125" style="6" customWidth="1"/>
    <col min="2074" max="2075" width="4.5703125" style="6" customWidth="1"/>
    <col min="2076" max="2076" width="7" style="6" customWidth="1"/>
    <col min="2077" max="2077" width="8.140625" style="6" customWidth="1"/>
    <col min="2078" max="2078" width="8" style="6" customWidth="1"/>
    <col min="2079" max="2079" width="7.140625" style="6" customWidth="1"/>
    <col min="2080" max="2080" width="6.5703125" style="6" customWidth="1"/>
    <col min="2081" max="2081" width="4.5703125" style="6" customWidth="1"/>
    <col min="2082" max="2082" width="7.85546875" style="6" customWidth="1"/>
    <col min="2083" max="2083" width="8.140625" style="6" customWidth="1"/>
    <col min="2084" max="2087" width="4.5703125" style="6" customWidth="1"/>
    <col min="2088" max="2088" width="11.5703125" style="6"/>
    <col min="2089" max="2089" width="8.42578125" style="6" customWidth="1"/>
    <col min="2090" max="2090" width="5.42578125" style="6" customWidth="1"/>
    <col min="2091" max="2092" width="5.140625" style="6" customWidth="1"/>
    <col min="2093" max="2093" width="6.42578125" style="6" customWidth="1"/>
    <col min="2094" max="2094" width="11.5703125" style="6"/>
    <col min="2095" max="2095" width="8.42578125" style="6" customWidth="1"/>
    <col min="2096" max="2096" width="3.140625" style="6" customWidth="1"/>
    <col min="2097" max="2097" width="5.140625" style="6" customWidth="1"/>
    <col min="2098" max="2098" width="7.42578125" style="6" customWidth="1"/>
    <col min="2099" max="2099" width="4.5703125" style="6" customWidth="1"/>
    <col min="2100" max="2304" width="11.5703125" style="6"/>
    <col min="2305" max="2305" width="1.85546875" style="6" customWidth="1"/>
    <col min="2306" max="2306" width="4.5703125" style="6" customWidth="1"/>
    <col min="2307" max="2307" width="18.85546875" style="6" customWidth="1"/>
    <col min="2308" max="2308" width="6.85546875" style="6" customWidth="1"/>
    <col min="2309" max="2309" width="8.140625" style="6" customWidth="1"/>
    <col min="2310" max="2313" width="4.5703125" style="6" customWidth="1"/>
    <col min="2314" max="2314" width="7.5703125" style="6" customWidth="1"/>
    <col min="2315" max="2316" width="8.5703125" style="6" customWidth="1"/>
    <col min="2317" max="2317" width="8.140625" style="6" customWidth="1"/>
    <col min="2318" max="2319" width="4.5703125" style="6" customWidth="1"/>
    <col min="2320" max="2320" width="7.140625" style="6" customWidth="1"/>
    <col min="2321" max="2321" width="7.85546875" style="6" customWidth="1"/>
    <col min="2322" max="2322" width="4.5703125" style="6" customWidth="1"/>
    <col min="2323" max="2323" width="8.140625" style="6" customWidth="1"/>
    <col min="2324" max="2324" width="9.42578125" style="6" customWidth="1"/>
    <col min="2325" max="2325" width="7.140625" style="6" customWidth="1"/>
    <col min="2326" max="2327" width="8.5703125" style="6" customWidth="1"/>
    <col min="2328" max="2328" width="4.5703125" style="6" customWidth="1"/>
    <col min="2329" max="2329" width="7.42578125" style="6" customWidth="1"/>
    <col min="2330" max="2331" width="4.5703125" style="6" customWidth="1"/>
    <col min="2332" max="2332" width="7" style="6" customWidth="1"/>
    <col min="2333" max="2333" width="8.140625" style="6" customWidth="1"/>
    <col min="2334" max="2334" width="8" style="6" customWidth="1"/>
    <col min="2335" max="2335" width="7.140625" style="6" customWidth="1"/>
    <col min="2336" max="2336" width="6.5703125" style="6" customWidth="1"/>
    <col min="2337" max="2337" width="4.5703125" style="6" customWidth="1"/>
    <col min="2338" max="2338" width="7.85546875" style="6" customWidth="1"/>
    <col min="2339" max="2339" width="8.140625" style="6" customWidth="1"/>
    <col min="2340" max="2343" width="4.5703125" style="6" customWidth="1"/>
    <col min="2344" max="2344" width="11.5703125" style="6"/>
    <col min="2345" max="2345" width="8.42578125" style="6" customWidth="1"/>
    <col min="2346" max="2346" width="5.42578125" style="6" customWidth="1"/>
    <col min="2347" max="2348" width="5.140625" style="6" customWidth="1"/>
    <col min="2349" max="2349" width="6.42578125" style="6" customWidth="1"/>
    <col min="2350" max="2350" width="11.5703125" style="6"/>
    <col min="2351" max="2351" width="8.42578125" style="6" customWidth="1"/>
    <col min="2352" max="2352" width="3.140625" style="6" customWidth="1"/>
    <col min="2353" max="2353" width="5.140625" style="6" customWidth="1"/>
    <col min="2354" max="2354" width="7.42578125" style="6" customWidth="1"/>
    <col min="2355" max="2355" width="4.5703125" style="6" customWidth="1"/>
    <col min="2356" max="2560" width="11.5703125" style="6"/>
    <col min="2561" max="2561" width="1.85546875" style="6" customWidth="1"/>
    <col min="2562" max="2562" width="4.5703125" style="6" customWidth="1"/>
    <col min="2563" max="2563" width="18.85546875" style="6" customWidth="1"/>
    <col min="2564" max="2564" width="6.85546875" style="6" customWidth="1"/>
    <col min="2565" max="2565" width="8.140625" style="6" customWidth="1"/>
    <col min="2566" max="2569" width="4.5703125" style="6" customWidth="1"/>
    <col min="2570" max="2570" width="7.5703125" style="6" customWidth="1"/>
    <col min="2571" max="2572" width="8.5703125" style="6" customWidth="1"/>
    <col min="2573" max="2573" width="8.140625" style="6" customWidth="1"/>
    <col min="2574" max="2575" width="4.5703125" style="6" customWidth="1"/>
    <col min="2576" max="2576" width="7.140625" style="6" customWidth="1"/>
    <col min="2577" max="2577" width="7.85546875" style="6" customWidth="1"/>
    <col min="2578" max="2578" width="4.5703125" style="6" customWidth="1"/>
    <col min="2579" max="2579" width="8.140625" style="6" customWidth="1"/>
    <col min="2580" max="2580" width="9.42578125" style="6" customWidth="1"/>
    <col min="2581" max="2581" width="7.140625" style="6" customWidth="1"/>
    <col min="2582" max="2583" width="8.5703125" style="6" customWidth="1"/>
    <col min="2584" max="2584" width="4.5703125" style="6" customWidth="1"/>
    <col min="2585" max="2585" width="7.42578125" style="6" customWidth="1"/>
    <col min="2586" max="2587" width="4.5703125" style="6" customWidth="1"/>
    <col min="2588" max="2588" width="7" style="6" customWidth="1"/>
    <col min="2589" max="2589" width="8.140625" style="6" customWidth="1"/>
    <col min="2590" max="2590" width="8" style="6" customWidth="1"/>
    <col min="2591" max="2591" width="7.140625" style="6" customWidth="1"/>
    <col min="2592" max="2592" width="6.5703125" style="6" customWidth="1"/>
    <col min="2593" max="2593" width="4.5703125" style="6" customWidth="1"/>
    <col min="2594" max="2594" width="7.85546875" style="6" customWidth="1"/>
    <col min="2595" max="2595" width="8.140625" style="6" customWidth="1"/>
    <col min="2596" max="2599" width="4.5703125" style="6" customWidth="1"/>
    <col min="2600" max="2600" width="11.5703125" style="6"/>
    <col min="2601" max="2601" width="8.42578125" style="6" customWidth="1"/>
    <col min="2602" max="2602" width="5.42578125" style="6" customWidth="1"/>
    <col min="2603" max="2604" width="5.140625" style="6" customWidth="1"/>
    <col min="2605" max="2605" width="6.42578125" style="6" customWidth="1"/>
    <col min="2606" max="2606" width="11.5703125" style="6"/>
    <col min="2607" max="2607" width="8.42578125" style="6" customWidth="1"/>
    <col min="2608" max="2608" width="3.140625" style="6" customWidth="1"/>
    <col min="2609" max="2609" width="5.140625" style="6" customWidth="1"/>
    <col min="2610" max="2610" width="7.42578125" style="6" customWidth="1"/>
    <col min="2611" max="2611" width="4.5703125" style="6" customWidth="1"/>
    <col min="2612" max="2816" width="11.5703125" style="6"/>
    <col min="2817" max="2817" width="1.85546875" style="6" customWidth="1"/>
    <col min="2818" max="2818" width="4.5703125" style="6" customWidth="1"/>
    <col min="2819" max="2819" width="18.85546875" style="6" customWidth="1"/>
    <col min="2820" max="2820" width="6.85546875" style="6" customWidth="1"/>
    <col min="2821" max="2821" width="8.140625" style="6" customWidth="1"/>
    <col min="2822" max="2825" width="4.5703125" style="6" customWidth="1"/>
    <col min="2826" max="2826" width="7.5703125" style="6" customWidth="1"/>
    <col min="2827" max="2828" width="8.5703125" style="6" customWidth="1"/>
    <col min="2829" max="2829" width="8.140625" style="6" customWidth="1"/>
    <col min="2830" max="2831" width="4.5703125" style="6" customWidth="1"/>
    <col min="2832" max="2832" width="7.140625" style="6" customWidth="1"/>
    <col min="2833" max="2833" width="7.85546875" style="6" customWidth="1"/>
    <col min="2834" max="2834" width="4.5703125" style="6" customWidth="1"/>
    <col min="2835" max="2835" width="8.140625" style="6" customWidth="1"/>
    <col min="2836" max="2836" width="9.42578125" style="6" customWidth="1"/>
    <col min="2837" max="2837" width="7.140625" style="6" customWidth="1"/>
    <col min="2838" max="2839" width="8.5703125" style="6" customWidth="1"/>
    <col min="2840" max="2840" width="4.5703125" style="6" customWidth="1"/>
    <col min="2841" max="2841" width="7.42578125" style="6" customWidth="1"/>
    <col min="2842" max="2843" width="4.5703125" style="6" customWidth="1"/>
    <col min="2844" max="2844" width="7" style="6" customWidth="1"/>
    <col min="2845" max="2845" width="8.140625" style="6" customWidth="1"/>
    <col min="2846" max="2846" width="8" style="6" customWidth="1"/>
    <col min="2847" max="2847" width="7.140625" style="6" customWidth="1"/>
    <col min="2848" max="2848" width="6.5703125" style="6" customWidth="1"/>
    <col min="2849" max="2849" width="4.5703125" style="6" customWidth="1"/>
    <col min="2850" max="2850" width="7.85546875" style="6" customWidth="1"/>
    <col min="2851" max="2851" width="8.140625" style="6" customWidth="1"/>
    <col min="2852" max="2855" width="4.5703125" style="6" customWidth="1"/>
    <col min="2856" max="2856" width="11.5703125" style="6"/>
    <col min="2857" max="2857" width="8.42578125" style="6" customWidth="1"/>
    <col min="2858" max="2858" width="5.42578125" style="6" customWidth="1"/>
    <col min="2859" max="2860" width="5.140625" style="6" customWidth="1"/>
    <col min="2861" max="2861" width="6.42578125" style="6" customWidth="1"/>
    <col min="2862" max="2862" width="11.5703125" style="6"/>
    <col min="2863" max="2863" width="8.42578125" style="6" customWidth="1"/>
    <col min="2864" max="2864" width="3.140625" style="6" customWidth="1"/>
    <col min="2865" max="2865" width="5.140625" style="6" customWidth="1"/>
    <col min="2866" max="2866" width="7.42578125" style="6" customWidth="1"/>
    <col min="2867" max="2867" width="4.5703125" style="6" customWidth="1"/>
    <col min="2868" max="3072" width="11.5703125" style="6"/>
    <col min="3073" max="3073" width="1.85546875" style="6" customWidth="1"/>
    <col min="3074" max="3074" width="4.5703125" style="6" customWidth="1"/>
    <col min="3075" max="3075" width="18.85546875" style="6" customWidth="1"/>
    <col min="3076" max="3076" width="6.85546875" style="6" customWidth="1"/>
    <col min="3077" max="3077" width="8.140625" style="6" customWidth="1"/>
    <col min="3078" max="3081" width="4.5703125" style="6" customWidth="1"/>
    <col min="3082" max="3082" width="7.5703125" style="6" customWidth="1"/>
    <col min="3083" max="3084" width="8.5703125" style="6" customWidth="1"/>
    <col min="3085" max="3085" width="8.140625" style="6" customWidth="1"/>
    <col min="3086" max="3087" width="4.5703125" style="6" customWidth="1"/>
    <col min="3088" max="3088" width="7.140625" style="6" customWidth="1"/>
    <col min="3089" max="3089" width="7.85546875" style="6" customWidth="1"/>
    <col min="3090" max="3090" width="4.5703125" style="6" customWidth="1"/>
    <col min="3091" max="3091" width="8.140625" style="6" customWidth="1"/>
    <col min="3092" max="3092" width="9.42578125" style="6" customWidth="1"/>
    <col min="3093" max="3093" width="7.140625" style="6" customWidth="1"/>
    <col min="3094" max="3095" width="8.5703125" style="6" customWidth="1"/>
    <col min="3096" max="3096" width="4.5703125" style="6" customWidth="1"/>
    <col min="3097" max="3097" width="7.42578125" style="6" customWidth="1"/>
    <col min="3098" max="3099" width="4.5703125" style="6" customWidth="1"/>
    <col min="3100" max="3100" width="7" style="6" customWidth="1"/>
    <col min="3101" max="3101" width="8.140625" style="6" customWidth="1"/>
    <col min="3102" max="3102" width="8" style="6" customWidth="1"/>
    <col min="3103" max="3103" width="7.140625" style="6" customWidth="1"/>
    <col min="3104" max="3104" width="6.5703125" style="6" customWidth="1"/>
    <col min="3105" max="3105" width="4.5703125" style="6" customWidth="1"/>
    <col min="3106" max="3106" width="7.85546875" style="6" customWidth="1"/>
    <col min="3107" max="3107" width="8.140625" style="6" customWidth="1"/>
    <col min="3108" max="3111" width="4.5703125" style="6" customWidth="1"/>
    <col min="3112" max="3112" width="11.5703125" style="6"/>
    <col min="3113" max="3113" width="8.42578125" style="6" customWidth="1"/>
    <col min="3114" max="3114" width="5.42578125" style="6" customWidth="1"/>
    <col min="3115" max="3116" width="5.140625" style="6" customWidth="1"/>
    <col min="3117" max="3117" width="6.42578125" style="6" customWidth="1"/>
    <col min="3118" max="3118" width="11.5703125" style="6"/>
    <col min="3119" max="3119" width="8.42578125" style="6" customWidth="1"/>
    <col min="3120" max="3120" width="3.140625" style="6" customWidth="1"/>
    <col min="3121" max="3121" width="5.140625" style="6" customWidth="1"/>
    <col min="3122" max="3122" width="7.42578125" style="6" customWidth="1"/>
    <col min="3123" max="3123" width="4.5703125" style="6" customWidth="1"/>
    <col min="3124" max="3328" width="11.5703125" style="6"/>
    <col min="3329" max="3329" width="1.85546875" style="6" customWidth="1"/>
    <col min="3330" max="3330" width="4.5703125" style="6" customWidth="1"/>
    <col min="3331" max="3331" width="18.85546875" style="6" customWidth="1"/>
    <col min="3332" max="3332" width="6.85546875" style="6" customWidth="1"/>
    <col min="3333" max="3333" width="8.140625" style="6" customWidth="1"/>
    <col min="3334" max="3337" width="4.5703125" style="6" customWidth="1"/>
    <col min="3338" max="3338" width="7.5703125" style="6" customWidth="1"/>
    <col min="3339" max="3340" width="8.5703125" style="6" customWidth="1"/>
    <col min="3341" max="3341" width="8.140625" style="6" customWidth="1"/>
    <col min="3342" max="3343" width="4.5703125" style="6" customWidth="1"/>
    <col min="3344" max="3344" width="7.140625" style="6" customWidth="1"/>
    <col min="3345" max="3345" width="7.85546875" style="6" customWidth="1"/>
    <col min="3346" max="3346" width="4.5703125" style="6" customWidth="1"/>
    <col min="3347" max="3347" width="8.140625" style="6" customWidth="1"/>
    <col min="3348" max="3348" width="9.42578125" style="6" customWidth="1"/>
    <col min="3349" max="3349" width="7.140625" style="6" customWidth="1"/>
    <col min="3350" max="3351" width="8.5703125" style="6" customWidth="1"/>
    <col min="3352" max="3352" width="4.5703125" style="6" customWidth="1"/>
    <col min="3353" max="3353" width="7.42578125" style="6" customWidth="1"/>
    <col min="3354" max="3355" width="4.5703125" style="6" customWidth="1"/>
    <col min="3356" max="3356" width="7" style="6" customWidth="1"/>
    <col min="3357" max="3357" width="8.140625" style="6" customWidth="1"/>
    <col min="3358" max="3358" width="8" style="6" customWidth="1"/>
    <col min="3359" max="3359" width="7.140625" style="6" customWidth="1"/>
    <col min="3360" max="3360" width="6.5703125" style="6" customWidth="1"/>
    <col min="3361" max="3361" width="4.5703125" style="6" customWidth="1"/>
    <col min="3362" max="3362" width="7.85546875" style="6" customWidth="1"/>
    <col min="3363" max="3363" width="8.140625" style="6" customWidth="1"/>
    <col min="3364" max="3367" width="4.5703125" style="6" customWidth="1"/>
    <col min="3368" max="3368" width="11.5703125" style="6"/>
    <col min="3369" max="3369" width="8.42578125" style="6" customWidth="1"/>
    <col min="3370" max="3370" width="5.42578125" style="6" customWidth="1"/>
    <col min="3371" max="3372" width="5.140625" style="6" customWidth="1"/>
    <col min="3373" max="3373" width="6.42578125" style="6" customWidth="1"/>
    <col min="3374" max="3374" width="11.5703125" style="6"/>
    <col min="3375" max="3375" width="8.42578125" style="6" customWidth="1"/>
    <col min="3376" max="3376" width="3.140625" style="6" customWidth="1"/>
    <col min="3377" max="3377" width="5.140625" style="6" customWidth="1"/>
    <col min="3378" max="3378" width="7.42578125" style="6" customWidth="1"/>
    <col min="3379" max="3379" width="4.5703125" style="6" customWidth="1"/>
    <col min="3380" max="3584" width="11.5703125" style="6"/>
    <col min="3585" max="3585" width="1.85546875" style="6" customWidth="1"/>
    <col min="3586" max="3586" width="4.5703125" style="6" customWidth="1"/>
    <col min="3587" max="3587" width="18.85546875" style="6" customWidth="1"/>
    <col min="3588" max="3588" width="6.85546875" style="6" customWidth="1"/>
    <col min="3589" max="3589" width="8.140625" style="6" customWidth="1"/>
    <col min="3590" max="3593" width="4.5703125" style="6" customWidth="1"/>
    <col min="3594" max="3594" width="7.5703125" style="6" customWidth="1"/>
    <col min="3595" max="3596" width="8.5703125" style="6" customWidth="1"/>
    <col min="3597" max="3597" width="8.140625" style="6" customWidth="1"/>
    <col min="3598" max="3599" width="4.5703125" style="6" customWidth="1"/>
    <col min="3600" max="3600" width="7.140625" style="6" customWidth="1"/>
    <col min="3601" max="3601" width="7.85546875" style="6" customWidth="1"/>
    <col min="3602" max="3602" width="4.5703125" style="6" customWidth="1"/>
    <col min="3603" max="3603" width="8.140625" style="6" customWidth="1"/>
    <col min="3604" max="3604" width="9.42578125" style="6" customWidth="1"/>
    <col min="3605" max="3605" width="7.140625" style="6" customWidth="1"/>
    <col min="3606" max="3607" width="8.5703125" style="6" customWidth="1"/>
    <col min="3608" max="3608" width="4.5703125" style="6" customWidth="1"/>
    <col min="3609" max="3609" width="7.42578125" style="6" customWidth="1"/>
    <col min="3610" max="3611" width="4.5703125" style="6" customWidth="1"/>
    <col min="3612" max="3612" width="7" style="6" customWidth="1"/>
    <col min="3613" max="3613" width="8.140625" style="6" customWidth="1"/>
    <col min="3614" max="3614" width="8" style="6" customWidth="1"/>
    <col min="3615" max="3615" width="7.140625" style="6" customWidth="1"/>
    <col min="3616" max="3616" width="6.5703125" style="6" customWidth="1"/>
    <col min="3617" max="3617" width="4.5703125" style="6" customWidth="1"/>
    <col min="3618" max="3618" width="7.85546875" style="6" customWidth="1"/>
    <col min="3619" max="3619" width="8.140625" style="6" customWidth="1"/>
    <col min="3620" max="3623" width="4.5703125" style="6" customWidth="1"/>
    <col min="3624" max="3624" width="11.5703125" style="6"/>
    <col min="3625" max="3625" width="8.42578125" style="6" customWidth="1"/>
    <col min="3626" max="3626" width="5.42578125" style="6" customWidth="1"/>
    <col min="3627" max="3628" width="5.140625" style="6" customWidth="1"/>
    <col min="3629" max="3629" width="6.42578125" style="6" customWidth="1"/>
    <col min="3630" max="3630" width="11.5703125" style="6"/>
    <col min="3631" max="3631" width="8.42578125" style="6" customWidth="1"/>
    <col min="3632" max="3632" width="3.140625" style="6" customWidth="1"/>
    <col min="3633" max="3633" width="5.140625" style="6" customWidth="1"/>
    <col min="3634" max="3634" width="7.42578125" style="6" customWidth="1"/>
    <col min="3635" max="3635" width="4.5703125" style="6" customWidth="1"/>
    <col min="3636" max="3840" width="11.5703125" style="6"/>
    <col min="3841" max="3841" width="1.85546875" style="6" customWidth="1"/>
    <col min="3842" max="3842" width="4.5703125" style="6" customWidth="1"/>
    <col min="3843" max="3843" width="18.85546875" style="6" customWidth="1"/>
    <col min="3844" max="3844" width="6.85546875" style="6" customWidth="1"/>
    <col min="3845" max="3845" width="8.140625" style="6" customWidth="1"/>
    <col min="3846" max="3849" width="4.5703125" style="6" customWidth="1"/>
    <col min="3850" max="3850" width="7.5703125" style="6" customWidth="1"/>
    <col min="3851" max="3852" width="8.5703125" style="6" customWidth="1"/>
    <col min="3853" max="3853" width="8.140625" style="6" customWidth="1"/>
    <col min="3854" max="3855" width="4.5703125" style="6" customWidth="1"/>
    <col min="3856" max="3856" width="7.140625" style="6" customWidth="1"/>
    <col min="3857" max="3857" width="7.85546875" style="6" customWidth="1"/>
    <col min="3858" max="3858" width="4.5703125" style="6" customWidth="1"/>
    <col min="3859" max="3859" width="8.140625" style="6" customWidth="1"/>
    <col min="3860" max="3860" width="9.42578125" style="6" customWidth="1"/>
    <col min="3861" max="3861" width="7.140625" style="6" customWidth="1"/>
    <col min="3862" max="3863" width="8.5703125" style="6" customWidth="1"/>
    <col min="3864" max="3864" width="4.5703125" style="6" customWidth="1"/>
    <col min="3865" max="3865" width="7.42578125" style="6" customWidth="1"/>
    <col min="3866" max="3867" width="4.5703125" style="6" customWidth="1"/>
    <col min="3868" max="3868" width="7" style="6" customWidth="1"/>
    <col min="3869" max="3869" width="8.140625" style="6" customWidth="1"/>
    <col min="3870" max="3870" width="8" style="6" customWidth="1"/>
    <col min="3871" max="3871" width="7.140625" style="6" customWidth="1"/>
    <col min="3872" max="3872" width="6.5703125" style="6" customWidth="1"/>
    <col min="3873" max="3873" width="4.5703125" style="6" customWidth="1"/>
    <col min="3874" max="3874" width="7.85546875" style="6" customWidth="1"/>
    <col min="3875" max="3875" width="8.140625" style="6" customWidth="1"/>
    <col min="3876" max="3879" width="4.5703125" style="6" customWidth="1"/>
    <col min="3880" max="3880" width="11.5703125" style="6"/>
    <col min="3881" max="3881" width="8.42578125" style="6" customWidth="1"/>
    <col min="3882" max="3882" width="5.42578125" style="6" customWidth="1"/>
    <col min="3883" max="3884" width="5.140625" style="6" customWidth="1"/>
    <col min="3885" max="3885" width="6.42578125" style="6" customWidth="1"/>
    <col min="3886" max="3886" width="11.5703125" style="6"/>
    <col min="3887" max="3887" width="8.42578125" style="6" customWidth="1"/>
    <col min="3888" max="3888" width="3.140625" style="6" customWidth="1"/>
    <col min="3889" max="3889" width="5.140625" style="6" customWidth="1"/>
    <col min="3890" max="3890" width="7.42578125" style="6" customWidth="1"/>
    <col min="3891" max="3891" width="4.5703125" style="6" customWidth="1"/>
    <col min="3892" max="4096" width="11.5703125" style="6"/>
    <col min="4097" max="4097" width="1.85546875" style="6" customWidth="1"/>
    <col min="4098" max="4098" width="4.5703125" style="6" customWidth="1"/>
    <col min="4099" max="4099" width="18.85546875" style="6" customWidth="1"/>
    <col min="4100" max="4100" width="6.85546875" style="6" customWidth="1"/>
    <col min="4101" max="4101" width="8.140625" style="6" customWidth="1"/>
    <col min="4102" max="4105" width="4.5703125" style="6" customWidth="1"/>
    <col min="4106" max="4106" width="7.5703125" style="6" customWidth="1"/>
    <col min="4107" max="4108" width="8.5703125" style="6" customWidth="1"/>
    <col min="4109" max="4109" width="8.140625" style="6" customWidth="1"/>
    <col min="4110" max="4111" width="4.5703125" style="6" customWidth="1"/>
    <col min="4112" max="4112" width="7.140625" style="6" customWidth="1"/>
    <col min="4113" max="4113" width="7.85546875" style="6" customWidth="1"/>
    <col min="4114" max="4114" width="4.5703125" style="6" customWidth="1"/>
    <col min="4115" max="4115" width="8.140625" style="6" customWidth="1"/>
    <col min="4116" max="4116" width="9.42578125" style="6" customWidth="1"/>
    <col min="4117" max="4117" width="7.140625" style="6" customWidth="1"/>
    <col min="4118" max="4119" width="8.5703125" style="6" customWidth="1"/>
    <col min="4120" max="4120" width="4.5703125" style="6" customWidth="1"/>
    <col min="4121" max="4121" width="7.42578125" style="6" customWidth="1"/>
    <col min="4122" max="4123" width="4.5703125" style="6" customWidth="1"/>
    <col min="4124" max="4124" width="7" style="6" customWidth="1"/>
    <col min="4125" max="4125" width="8.140625" style="6" customWidth="1"/>
    <col min="4126" max="4126" width="8" style="6" customWidth="1"/>
    <col min="4127" max="4127" width="7.140625" style="6" customWidth="1"/>
    <col min="4128" max="4128" width="6.5703125" style="6" customWidth="1"/>
    <col min="4129" max="4129" width="4.5703125" style="6" customWidth="1"/>
    <col min="4130" max="4130" width="7.85546875" style="6" customWidth="1"/>
    <col min="4131" max="4131" width="8.140625" style="6" customWidth="1"/>
    <col min="4132" max="4135" width="4.5703125" style="6" customWidth="1"/>
    <col min="4136" max="4136" width="11.5703125" style="6"/>
    <col min="4137" max="4137" width="8.42578125" style="6" customWidth="1"/>
    <col min="4138" max="4138" width="5.42578125" style="6" customWidth="1"/>
    <col min="4139" max="4140" width="5.140625" style="6" customWidth="1"/>
    <col min="4141" max="4141" width="6.42578125" style="6" customWidth="1"/>
    <col min="4142" max="4142" width="11.5703125" style="6"/>
    <col min="4143" max="4143" width="8.42578125" style="6" customWidth="1"/>
    <col min="4144" max="4144" width="3.140625" style="6" customWidth="1"/>
    <col min="4145" max="4145" width="5.140625" style="6" customWidth="1"/>
    <col min="4146" max="4146" width="7.42578125" style="6" customWidth="1"/>
    <col min="4147" max="4147" width="4.5703125" style="6" customWidth="1"/>
    <col min="4148" max="4352" width="11.5703125" style="6"/>
    <col min="4353" max="4353" width="1.85546875" style="6" customWidth="1"/>
    <col min="4354" max="4354" width="4.5703125" style="6" customWidth="1"/>
    <col min="4355" max="4355" width="18.85546875" style="6" customWidth="1"/>
    <col min="4356" max="4356" width="6.85546875" style="6" customWidth="1"/>
    <col min="4357" max="4357" width="8.140625" style="6" customWidth="1"/>
    <col min="4358" max="4361" width="4.5703125" style="6" customWidth="1"/>
    <col min="4362" max="4362" width="7.5703125" style="6" customWidth="1"/>
    <col min="4363" max="4364" width="8.5703125" style="6" customWidth="1"/>
    <col min="4365" max="4365" width="8.140625" style="6" customWidth="1"/>
    <col min="4366" max="4367" width="4.5703125" style="6" customWidth="1"/>
    <col min="4368" max="4368" width="7.140625" style="6" customWidth="1"/>
    <col min="4369" max="4369" width="7.85546875" style="6" customWidth="1"/>
    <col min="4370" max="4370" width="4.5703125" style="6" customWidth="1"/>
    <col min="4371" max="4371" width="8.140625" style="6" customWidth="1"/>
    <col min="4372" max="4372" width="9.42578125" style="6" customWidth="1"/>
    <col min="4373" max="4373" width="7.140625" style="6" customWidth="1"/>
    <col min="4374" max="4375" width="8.5703125" style="6" customWidth="1"/>
    <col min="4376" max="4376" width="4.5703125" style="6" customWidth="1"/>
    <col min="4377" max="4377" width="7.42578125" style="6" customWidth="1"/>
    <col min="4378" max="4379" width="4.5703125" style="6" customWidth="1"/>
    <col min="4380" max="4380" width="7" style="6" customWidth="1"/>
    <col min="4381" max="4381" width="8.140625" style="6" customWidth="1"/>
    <col min="4382" max="4382" width="8" style="6" customWidth="1"/>
    <col min="4383" max="4383" width="7.140625" style="6" customWidth="1"/>
    <col min="4384" max="4384" width="6.5703125" style="6" customWidth="1"/>
    <col min="4385" max="4385" width="4.5703125" style="6" customWidth="1"/>
    <col min="4386" max="4386" width="7.85546875" style="6" customWidth="1"/>
    <col min="4387" max="4387" width="8.140625" style="6" customWidth="1"/>
    <col min="4388" max="4391" width="4.5703125" style="6" customWidth="1"/>
    <col min="4392" max="4392" width="11.5703125" style="6"/>
    <col min="4393" max="4393" width="8.42578125" style="6" customWidth="1"/>
    <col min="4394" max="4394" width="5.42578125" style="6" customWidth="1"/>
    <col min="4395" max="4396" width="5.140625" style="6" customWidth="1"/>
    <col min="4397" max="4397" width="6.42578125" style="6" customWidth="1"/>
    <col min="4398" max="4398" width="11.5703125" style="6"/>
    <col min="4399" max="4399" width="8.42578125" style="6" customWidth="1"/>
    <col min="4400" max="4400" width="3.140625" style="6" customWidth="1"/>
    <col min="4401" max="4401" width="5.140625" style="6" customWidth="1"/>
    <col min="4402" max="4402" width="7.42578125" style="6" customWidth="1"/>
    <col min="4403" max="4403" width="4.5703125" style="6" customWidth="1"/>
    <col min="4404" max="4608" width="11.5703125" style="6"/>
    <col min="4609" max="4609" width="1.85546875" style="6" customWidth="1"/>
    <col min="4610" max="4610" width="4.5703125" style="6" customWidth="1"/>
    <col min="4611" max="4611" width="18.85546875" style="6" customWidth="1"/>
    <col min="4612" max="4612" width="6.85546875" style="6" customWidth="1"/>
    <col min="4613" max="4613" width="8.140625" style="6" customWidth="1"/>
    <col min="4614" max="4617" width="4.5703125" style="6" customWidth="1"/>
    <col min="4618" max="4618" width="7.5703125" style="6" customWidth="1"/>
    <col min="4619" max="4620" width="8.5703125" style="6" customWidth="1"/>
    <col min="4621" max="4621" width="8.140625" style="6" customWidth="1"/>
    <col min="4622" max="4623" width="4.5703125" style="6" customWidth="1"/>
    <col min="4624" max="4624" width="7.140625" style="6" customWidth="1"/>
    <col min="4625" max="4625" width="7.85546875" style="6" customWidth="1"/>
    <col min="4626" max="4626" width="4.5703125" style="6" customWidth="1"/>
    <col min="4627" max="4627" width="8.140625" style="6" customWidth="1"/>
    <col min="4628" max="4628" width="9.42578125" style="6" customWidth="1"/>
    <col min="4629" max="4629" width="7.140625" style="6" customWidth="1"/>
    <col min="4630" max="4631" width="8.5703125" style="6" customWidth="1"/>
    <col min="4632" max="4632" width="4.5703125" style="6" customWidth="1"/>
    <col min="4633" max="4633" width="7.42578125" style="6" customWidth="1"/>
    <col min="4634" max="4635" width="4.5703125" style="6" customWidth="1"/>
    <col min="4636" max="4636" width="7" style="6" customWidth="1"/>
    <col min="4637" max="4637" width="8.140625" style="6" customWidth="1"/>
    <col min="4638" max="4638" width="8" style="6" customWidth="1"/>
    <col min="4639" max="4639" width="7.140625" style="6" customWidth="1"/>
    <col min="4640" max="4640" width="6.5703125" style="6" customWidth="1"/>
    <col min="4641" max="4641" width="4.5703125" style="6" customWidth="1"/>
    <col min="4642" max="4642" width="7.85546875" style="6" customWidth="1"/>
    <col min="4643" max="4643" width="8.140625" style="6" customWidth="1"/>
    <col min="4644" max="4647" width="4.5703125" style="6" customWidth="1"/>
    <col min="4648" max="4648" width="11.5703125" style="6"/>
    <col min="4649" max="4649" width="8.42578125" style="6" customWidth="1"/>
    <col min="4650" max="4650" width="5.42578125" style="6" customWidth="1"/>
    <col min="4651" max="4652" width="5.140625" style="6" customWidth="1"/>
    <col min="4653" max="4653" width="6.42578125" style="6" customWidth="1"/>
    <col min="4654" max="4654" width="11.5703125" style="6"/>
    <col min="4655" max="4655" width="8.42578125" style="6" customWidth="1"/>
    <col min="4656" max="4656" width="3.140625" style="6" customWidth="1"/>
    <col min="4657" max="4657" width="5.140625" style="6" customWidth="1"/>
    <col min="4658" max="4658" width="7.42578125" style="6" customWidth="1"/>
    <col min="4659" max="4659" width="4.5703125" style="6" customWidth="1"/>
    <col min="4660" max="4864" width="11.5703125" style="6"/>
    <col min="4865" max="4865" width="1.85546875" style="6" customWidth="1"/>
    <col min="4866" max="4866" width="4.5703125" style="6" customWidth="1"/>
    <col min="4867" max="4867" width="18.85546875" style="6" customWidth="1"/>
    <col min="4868" max="4868" width="6.85546875" style="6" customWidth="1"/>
    <col min="4869" max="4869" width="8.140625" style="6" customWidth="1"/>
    <col min="4870" max="4873" width="4.5703125" style="6" customWidth="1"/>
    <col min="4874" max="4874" width="7.5703125" style="6" customWidth="1"/>
    <col min="4875" max="4876" width="8.5703125" style="6" customWidth="1"/>
    <col min="4877" max="4877" width="8.140625" style="6" customWidth="1"/>
    <col min="4878" max="4879" width="4.5703125" style="6" customWidth="1"/>
    <col min="4880" max="4880" width="7.140625" style="6" customWidth="1"/>
    <col min="4881" max="4881" width="7.85546875" style="6" customWidth="1"/>
    <col min="4882" max="4882" width="4.5703125" style="6" customWidth="1"/>
    <col min="4883" max="4883" width="8.140625" style="6" customWidth="1"/>
    <col min="4884" max="4884" width="9.42578125" style="6" customWidth="1"/>
    <col min="4885" max="4885" width="7.140625" style="6" customWidth="1"/>
    <col min="4886" max="4887" width="8.5703125" style="6" customWidth="1"/>
    <col min="4888" max="4888" width="4.5703125" style="6" customWidth="1"/>
    <col min="4889" max="4889" width="7.42578125" style="6" customWidth="1"/>
    <col min="4890" max="4891" width="4.5703125" style="6" customWidth="1"/>
    <col min="4892" max="4892" width="7" style="6" customWidth="1"/>
    <col min="4893" max="4893" width="8.140625" style="6" customWidth="1"/>
    <col min="4894" max="4894" width="8" style="6" customWidth="1"/>
    <col min="4895" max="4895" width="7.140625" style="6" customWidth="1"/>
    <col min="4896" max="4896" width="6.5703125" style="6" customWidth="1"/>
    <col min="4897" max="4897" width="4.5703125" style="6" customWidth="1"/>
    <col min="4898" max="4898" width="7.85546875" style="6" customWidth="1"/>
    <col min="4899" max="4899" width="8.140625" style="6" customWidth="1"/>
    <col min="4900" max="4903" width="4.5703125" style="6" customWidth="1"/>
    <col min="4904" max="4904" width="11.5703125" style="6"/>
    <col min="4905" max="4905" width="8.42578125" style="6" customWidth="1"/>
    <col min="4906" max="4906" width="5.42578125" style="6" customWidth="1"/>
    <col min="4907" max="4908" width="5.140625" style="6" customWidth="1"/>
    <col min="4909" max="4909" width="6.42578125" style="6" customWidth="1"/>
    <col min="4910" max="4910" width="11.5703125" style="6"/>
    <col min="4911" max="4911" width="8.42578125" style="6" customWidth="1"/>
    <col min="4912" max="4912" width="3.140625" style="6" customWidth="1"/>
    <col min="4913" max="4913" width="5.140625" style="6" customWidth="1"/>
    <col min="4914" max="4914" width="7.42578125" style="6" customWidth="1"/>
    <col min="4915" max="4915" width="4.5703125" style="6" customWidth="1"/>
    <col min="4916" max="5120" width="11.5703125" style="6"/>
    <col min="5121" max="5121" width="1.85546875" style="6" customWidth="1"/>
    <col min="5122" max="5122" width="4.5703125" style="6" customWidth="1"/>
    <col min="5123" max="5123" width="18.85546875" style="6" customWidth="1"/>
    <col min="5124" max="5124" width="6.85546875" style="6" customWidth="1"/>
    <col min="5125" max="5125" width="8.140625" style="6" customWidth="1"/>
    <col min="5126" max="5129" width="4.5703125" style="6" customWidth="1"/>
    <col min="5130" max="5130" width="7.5703125" style="6" customWidth="1"/>
    <col min="5131" max="5132" width="8.5703125" style="6" customWidth="1"/>
    <col min="5133" max="5133" width="8.140625" style="6" customWidth="1"/>
    <col min="5134" max="5135" width="4.5703125" style="6" customWidth="1"/>
    <col min="5136" max="5136" width="7.140625" style="6" customWidth="1"/>
    <col min="5137" max="5137" width="7.85546875" style="6" customWidth="1"/>
    <col min="5138" max="5138" width="4.5703125" style="6" customWidth="1"/>
    <col min="5139" max="5139" width="8.140625" style="6" customWidth="1"/>
    <col min="5140" max="5140" width="9.42578125" style="6" customWidth="1"/>
    <col min="5141" max="5141" width="7.140625" style="6" customWidth="1"/>
    <col min="5142" max="5143" width="8.5703125" style="6" customWidth="1"/>
    <col min="5144" max="5144" width="4.5703125" style="6" customWidth="1"/>
    <col min="5145" max="5145" width="7.42578125" style="6" customWidth="1"/>
    <col min="5146" max="5147" width="4.5703125" style="6" customWidth="1"/>
    <col min="5148" max="5148" width="7" style="6" customWidth="1"/>
    <col min="5149" max="5149" width="8.140625" style="6" customWidth="1"/>
    <col min="5150" max="5150" width="8" style="6" customWidth="1"/>
    <col min="5151" max="5151" width="7.140625" style="6" customWidth="1"/>
    <col min="5152" max="5152" width="6.5703125" style="6" customWidth="1"/>
    <col min="5153" max="5153" width="4.5703125" style="6" customWidth="1"/>
    <col min="5154" max="5154" width="7.85546875" style="6" customWidth="1"/>
    <col min="5155" max="5155" width="8.140625" style="6" customWidth="1"/>
    <col min="5156" max="5159" width="4.5703125" style="6" customWidth="1"/>
    <col min="5160" max="5160" width="11.5703125" style="6"/>
    <col min="5161" max="5161" width="8.42578125" style="6" customWidth="1"/>
    <col min="5162" max="5162" width="5.42578125" style="6" customWidth="1"/>
    <col min="5163" max="5164" width="5.140625" style="6" customWidth="1"/>
    <col min="5165" max="5165" width="6.42578125" style="6" customWidth="1"/>
    <col min="5166" max="5166" width="11.5703125" style="6"/>
    <col min="5167" max="5167" width="8.42578125" style="6" customWidth="1"/>
    <col min="5168" max="5168" width="3.140625" style="6" customWidth="1"/>
    <col min="5169" max="5169" width="5.140625" style="6" customWidth="1"/>
    <col min="5170" max="5170" width="7.42578125" style="6" customWidth="1"/>
    <col min="5171" max="5171" width="4.5703125" style="6" customWidth="1"/>
    <col min="5172" max="5376" width="11.5703125" style="6"/>
    <col min="5377" max="5377" width="1.85546875" style="6" customWidth="1"/>
    <col min="5378" max="5378" width="4.5703125" style="6" customWidth="1"/>
    <col min="5379" max="5379" width="18.85546875" style="6" customWidth="1"/>
    <col min="5380" max="5380" width="6.85546875" style="6" customWidth="1"/>
    <col min="5381" max="5381" width="8.140625" style="6" customWidth="1"/>
    <col min="5382" max="5385" width="4.5703125" style="6" customWidth="1"/>
    <col min="5386" max="5386" width="7.5703125" style="6" customWidth="1"/>
    <col min="5387" max="5388" width="8.5703125" style="6" customWidth="1"/>
    <col min="5389" max="5389" width="8.140625" style="6" customWidth="1"/>
    <col min="5390" max="5391" width="4.5703125" style="6" customWidth="1"/>
    <col min="5392" max="5392" width="7.140625" style="6" customWidth="1"/>
    <col min="5393" max="5393" width="7.85546875" style="6" customWidth="1"/>
    <col min="5394" max="5394" width="4.5703125" style="6" customWidth="1"/>
    <col min="5395" max="5395" width="8.140625" style="6" customWidth="1"/>
    <col min="5396" max="5396" width="9.42578125" style="6" customWidth="1"/>
    <col min="5397" max="5397" width="7.140625" style="6" customWidth="1"/>
    <col min="5398" max="5399" width="8.5703125" style="6" customWidth="1"/>
    <col min="5400" max="5400" width="4.5703125" style="6" customWidth="1"/>
    <col min="5401" max="5401" width="7.42578125" style="6" customWidth="1"/>
    <col min="5402" max="5403" width="4.5703125" style="6" customWidth="1"/>
    <col min="5404" max="5404" width="7" style="6" customWidth="1"/>
    <col min="5405" max="5405" width="8.140625" style="6" customWidth="1"/>
    <col min="5406" max="5406" width="8" style="6" customWidth="1"/>
    <col min="5407" max="5407" width="7.140625" style="6" customWidth="1"/>
    <col min="5408" max="5408" width="6.5703125" style="6" customWidth="1"/>
    <col min="5409" max="5409" width="4.5703125" style="6" customWidth="1"/>
    <col min="5410" max="5410" width="7.85546875" style="6" customWidth="1"/>
    <col min="5411" max="5411" width="8.140625" style="6" customWidth="1"/>
    <col min="5412" max="5415" width="4.5703125" style="6" customWidth="1"/>
    <col min="5416" max="5416" width="11.5703125" style="6"/>
    <col min="5417" max="5417" width="8.42578125" style="6" customWidth="1"/>
    <col min="5418" max="5418" width="5.42578125" style="6" customWidth="1"/>
    <col min="5419" max="5420" width="5.140625" style="6" customWidth="1"/>
    <col min="5421" max="5421" width="6.42578125" style="6" customWidth="1"/>
    <col min="5422" max="5422" width="11.5703125" style="6"/>
    <col min="5423" max="5423" width="8.42578125" style="6" customWidth="1"/>
    <col min="5424" max="5424" width="3.140625" style="6" customWidth="1"/>
    <col min="5425" max="5425" width="5.140625" style="6" customWidth="1"/>
    <col min="5426" max="5426" width="7.42578125" style="6" customWidth="1"/>
    <col min="5427" max="5427" width="4.5703125" style="6" customWidth="1"/>
    <col min="5428" max="5632" width="11.5703125" style="6"/>
    <col min="5633" max="5633" width="1.85546875" style="6" customWidth="1"/>
    <col min="5634" max="5634" width="4.5703125" style="6" customWidth="1"/>
    <col min="5635" max="5635" width="18.85546875" style="6" customWidth="1"/>
    <col min="5636" max="5636" width="6.85546875" style="6" customWidth="1"/>
    <col min="5637" max="5637" width="8.140625" style="6" customWidth="1"/>
    <col min="5638" max="5641" width="4.5703125" style="6" customWidth="1"/>
    <col min="5642" max="5642" width="7.5703125" style="6" customWidth="1"/>
    <col min="5643" max="5644" width="8.5703125" style="6" customWidth="1"/>
    <col min="5645" max="5645" width="8.140625" style="6" customWidth="1"/>
    <col min="5646" max="5647" width="4.5703125" style="6" customWidth="1"/>
    <col min="5648" max="5648" width="7.140625" style="6" customWidth="1"/>
    <col min="5649" max="5649" width="7.85546875" style="6" customWidth="1"/>
    <col min="5650" max="5650" width="4.5703125" style="6" customWidth="1"/>
    <col min="5651" max="5651" width="8.140625" style="6" customWidth="1"/>
    <col min="5652" max="5652" width="9.42578125" style="6" customWidth="1"/>
    <col min="5653" max="5653" width="7.140625" style="6" customWidth="1"/>
    <col min="5654" max="5655" width="8.5703125" style="6" customWidth="1"/>
    <col min="5656" max="5656" width="4.5703125" style="6" customWidth="1"/>
    <col min="5657" max="5657" width="7.42578125" style="6" customWidth="1"/>
    <col min="5658" max="5659" width="4.5703125" style="6" customWidth="1"/>
    <col min="5660" max="5660" width="7" style="6" customWidth="1"/>
    <col min="5661" max="5661" width="8.140625" style="6" customWidth="1"/>
    <col min="5662" max="5662" width="8" style="6" customWidth="1"/>
    <col min="5663" max="5663" width="7.140625" style="6" customWidth="1"/>
    <col min="5664" max="5664" width="6.5703125" style="6" customWidth="1"/>
    <col min="5665" max="5665" width="4.5703125" style="6" customWidth="1"/>
    <col min="5666" max="5666" width="7.85546875" style="6" customWidth="1"/>
    <col min="5667" max="5667" width="8.140625" style="6" customWidth="1"/>
    <col min="5668" max="5671" width="4.5703125" style="6" customWidth="1"/>
    <col min="5672" max="5672" width="11.5703125" style="6"/>
    <col min="5673" max="5673" width="8.42578125" style="6" customWidth="1"/>
    <col min="5674" max="5674" width="5.42578125" style="6" customWidth="1"/>
    <col min="5675" max="5676" width="5.140625" style="6" customWidth="1"/>
    <col min="5677" max="5677" width="6.42578125" style="6" customWidth="1"/>
    <col min="5678" max="5678" width="11.5703125" style="6"/>
    <col min="5679" max="5679" width="8.42578125" style="6" customWidth="1"/>
    <col min="5680" max="5680" width="3.140625" style="6" customWidth="1"/>
    <col min="5681" max="5681" width="5.140625" style="6" customWidth="1"/>
    <col min="5682" max="5682" width="7.42578125" style="6" customWidth="1"/>
    <col min="5683" max="5683" width="4.5703125" style="6" customWidth="1"/>
    <col min="5684" max="5888" width="11.5703125" style="6"/>
    <col min="5889" max="5889" width="1.85546875" style="6" customWidth="1"/>
    <col min="5890" max="5890" width="4.5703125" style="6" customWidth="1"/>
    <col min="5891" max="5891" width="18.85546875" style="6" customWidth="1"/>
    <col min="5892" max="5892" width="6.85546875" style="6" customWidth="1"/>
    <col min="5893" max="5893" width="8.140625" style="6" customWidth="1"/>
    <col min="5894" max="5897" width="4.5703125" style="6" customWidth="1"/>
    <col min="5898" max="5898" width="7.5703125" style="6" customWidth="1"/>
    <col min="5899" max="5900" width="8.5703125" style="6" customWidth="1"/>
    <col min="5901" max="5901" width="8.140625" style="6" customWidth="1"/>
    <col min="5902" max="5903" width="4.5703125" style="6" customWidth="1"/>
    <col min="5904" max="5904" width="7.140625" style="6" customWidth="1"/>
    <col min="5905" max="5905" width="7.85546875" style="6" customWidth="1"/>
    <col min="5906" max="5906" width="4.5703125" style="6" customWidth="1"/>
    <col min="5907" max="5907" width="8.140625" style="6" customWidth="1"/>
    <col min="5908" max="5908" width="9.42578125" style="6" customWidth="1"/>
    <col min="5909" max="5909" width="7.140625" style="6" customWidth="1"/>
    <col min="5910" max="5911" width="8.5703125" style="6" customWidth="1"/>
    <col min="5912" max="5912" width="4.5703125" style="6" customWidth="1"/>
    <col min="5913" max="5913" width="7.42578125" style="6" customWidth="1"/>
    <col min="5914" max="5915" width="4.5703125" style="6" customWidth="1"/>
    <col min="5916" max="5916" width="7" style="6" customWidth="1"/>
    <col min="5917" max="5917" width="8.140625" style="6" customWidth="1"/>
    <col min="5918" max="5918" width="8" style="6" customWidth="1"/>
    <col min="5919" max="5919" width="7.140625" style="6" customWidth="1"/>
    <col min="5920" max="5920" width="6.5703125" style="6" customWidth="1"/>
    <col min="5921" max="5921" width="4.5703125" style="6" customWidth="1"/>
    <col min="5922" max="5922" width="7.85546875" style="6" customWidth="1"/>
    <col min="5923" max="5923" width="8.140625" style="6" customWidth="1"/>
    <col min="5924" max="5927" width="4.5703125" style="6" customWidth="1"/>
    <col min="5928" max="5928" width="11.5703125" style="6"/>
    <col min="5929" max="5929" width="8.42578125" style="6" customWidth="1"/>
    <col min="5930" max="5930" width="5.42578125" style="6" customWidth="1"/>
    <col min="5931" max="5932" width="5.140625" style="6" customWidth="1"/>
    <col min="5933" max="5933" width="6.42578125" style="6" customWidth="1"/>
    <col min="5934" max="5934" width="11.5703125" style="6"/>
    <col min="5935" max="5935" width="8.42578125" style="6" customWidth="1"/>
    <col min="5936" max="5936" width="3.140625" style="6" customWidth="1"/>
    <col min="5937" max="5937" width="5.140625" style="6" customWidth="1"/>
    <col min="5938" max="5938" width="7.42578125" style="6" customWidth="1"/>
    <col min="5939" max="5939" width="4.5703125" style="6" customWidth="1"/>
    <col min="5940" max="6144" width="11.5703125" style="6"/>
    <col min="6145" max="6145" width="1.85546875" style="6" customWidth="1"/>
    <col min="6146" max="6146" width="4.5703125" style="6" customWidth="1"/>
    <col min="6147" max="6147" width="18.85546875" style="6" customWidth="1"/>
    <col min="6148" max="6148" width="6.85546875" style="6" customWidth="1"/>
    <col min="6149" max="6149" width="8.140625" style="6" customWidth="1"/>
    <col min="6150" max="6153" width="4.5703125" style="6" customWidth="1"/>
    <col min="6154" max="6154" width="7.5703125" style="6" customWidth="1"/>
    <col min="6155" max="6156" width="8.5703125" style="6" customWidth="1"/>
    <col min="6157" max="6157" width="8.140625" style="6" customWidth="1"/>
    <col min="6158" max="6159" width="4.5703125" style="6" customWidth="1"/>
    <col min="6160" max="6160" width="7.140625" style="6" customWidth="1"/>
    <col min="6161" max="6161" width="7.85546875" style="6" customWidth="1"/>
    <col min="6162" max="6162" width="4.5703125" style="6" customWidth="1"/>
    <col min="6163" max="6163" width="8.140625" style="6" customWidth="1"/>
    <col min="6164" max="6164" width="9.42578125" style="6" customWidth="1"/>
    <col min="6165" max="6165" width="7.140625" style="6" customWidth="1"/>
    <col min="6166" max="6167" width="8.5703125" style="6" customWidth="1"/>
    <col min="6168" max="6168" width="4.5703125" style="6" customWidth="1"/>
    <col min="6169" max="6169" width="7.42578125" style="6" customWidth="1"/>
    <col min="6170" max="6171" width="4.5703125" style="6" customWidth="1"/>
    <col min="6172" max="6172" width="7" style="6" customWidth="1"/>
    <col min="6173" max="6173" width="8.140625" style="6" customWidth="1"/>
    <col min="6174" max="6174" width="8" style="6" customWidth="1"/>
    <col min="6175" max="6175" width="7.140625" style="6" customWidth="1"/>
    <col min="6176" max="6176" width="6.5703125" style="6" customWidth="1"/>
    <col min="6177" max="6177" width="4.5703125" style="6" customWidth="1"/>
    <col min="6178" max="6178" width="7.85546875" style="6" customWidth="1"/>
    <col min="6179" max="6179" width="8.140625" style="6" customWidth="1"/>
    <col min="6180" max="6183" width="4.5703125" style="6" customWidth="1"/>
    <col min="6184" max="6184" width="11.5703125" style="6"/>
    <col min="6185" max="6185" width="8.42578125" style="6" customWidth="1"/>
    <col min="6186" max="6186" width="5.42578125" style="6" customWidth="1"/>
    <col min="6187" max="6188" width="5.140625" style="6" customWidth="1"/>
    <col min="6189" max="6189" width="6.42578125" style="6" customWidth="1"/>
    <col min="6190" max="6190" width="11.5703125" style="6"/>
    <col min="6191" max="6191" width="8.42578125" style="6" customWidth="1"/>
    <col min="6192" max="6192" width="3.140625" style="6" customWidth="1"/>
    <col min="6193" max="6193" width="5.140625" style="6" customWidth="1"/>
    <col min="6194" max="6194" width="7.42578125" style="6" customWidth="1"/>
    <col min="6195" max="6195" width="4.5703125" style="6" customWidth="1"/>
    <col min="6196" max="6400" width="11.5703125" style="6"/>
    <col min="6401" max="6401" width="1.85546875" style="6" customWidth="1"/>
    <col min="6402" max="6402" width="4.5703125" style="6" customWidth="1"/>
    <col min="6403" max="6403" width="18.85546875" style="6" customWidth="1"/>
    <col min="6404" max="6404" width="6.85546875" style="6" customWidth="1"/>
    <col min="6405" max="6405" width="8.140625" style="6" customWidth="1"/>
    <col min="6406" max="6409" width="4.5703125" style="6" customWidth="1"/>
    <col min="6410" max="6410" width="7.5703125" style="6" customWidth="1"/>
    <col min="6411" max="6412" width="8.5703125" style="6" customWidth="1"/>
    <col min="6413" max="6413" width="8.140625" style="6" customWidth="1"/>
    <col min="6414" max="6415" width="4.5703125" style="6" customWidth="1"/>
    <col min="6416" max="6416" width="7.140625" style="6" customWidth="1"/>
    <col min="6417" max="6417" width="7.85546875" style="6" customWidth="1"/>
    <col min="6418" max="6418" width="4.5703125" style="6" customWidth="1"/>
    <col min="6419" max="6419" width="8.140625" style="6" customWidth="1"/>
    <col min="6420" max="6420" width="9.42578125" style="6" customWidth="1"/>
    <col min="6421" max="6421" width="7.140625" style="6" customWidth="1"/>
    <col min="6422" max="6423" width="8.5703125" style="6" customWidth="1"/>
    <col min="6424" max="6424" width="4.5703125" style="6" customWidth="1"/>
    <col min="6425" max="6425" width="7.42578125" style="6" customWidth="1"/>
    <col min="6426" max="6427" width="4.5703125" style="6" customWidth="1"/>
    <col min="6428" max="6428" width="7" style="6" customWidth="1"/>
    <col min="6429" max="6429" width="8.140625" style="6" customWidth="1"/>
    <col min="6430" max="6430" width="8" style="6" customWidth="1"/>
    <col min="6431" max="6431" width="7.140625" style="6" customWidth="1"/>
    <col min="6432" max="6432" width="6.5703125" style="6" customWidth="1"/>
    <col min="6433" max="6433" width="4.5703125" style="6" customWidth="1"/>
    <col min="6434" max="6434" width="7.85546875" style="6" customWidth="1"/>
    <col min="6435" max="6435" width="8.140625" style="6" customWidth="1"/>
    <col min="6436" max="6439" width="4.5703125" style="6" customWidth="1"/>
    <col min="6440" max="6440" width="11.5703125" style="6"/>
    <col min="6441" max="6441" width="8.42578125" style="6" customWidth="1"/>
    <col min="6442" max="6442" width="5.42578125" style="6" customWidth="1"/>
    <col min="6443" max="6444" width="5.140625" style="6" customWidth="1"/>
    <col min="6445" max="6445" width="6.42578125" style="6" customWidth="1"/>
    <col min="6446" max="6446" width="11.5703125" style="6"/>
    <col min="6447" max="6447" width="8.42578125" style="6" customWidth="1"/>
    <col min="6448" max="6448" width="3.140625" style="6" customWidth="1"/>
    <col min="6449" max="6449" width="5.140625" style="6" customWidth="1"/>
    <col min="6450" max="6450" width="7.42578125" style="6" customWidth="1"/>
    <col min="6451" max="6451" width="4.5703125" style="6" customWidth="1"/>
    <col min="6452" max="6656" width="11.5703125" style="6"/>
    <col min="6657" max="6657" width="1.85546875" style="6" customWidth="1"/>
    <col min="6658" max="6658" width="4.5703125" style="6" customWidth="1"/>
    <col min="6659" max="6659" width="18.85546875" style="6" customWidth="1"/>
    <col min="6660" max="6660" width="6.85546875" style="6" customWidth="1"/>
    <col min="6661" max="6661" width="8.140625" style="6" customWidth="1"/>
    <col min="6662" max="6665" width="4.5703125" style="6" customWidth="1"/>
    <col min="6666" max="6666" width="7.5703125" style="6" customWidth="1"/>
    <col min="6667" max="6668" width="8.5703125" style="6" customWidth="1"/>
    <col min="6669" max="6669" width="8.140625" style="6" customWidth="1"/>
    <col min="6670" max="6671" width="4.5703125" style="6" customWidth="1"/>
    <col min="6672" max="6672" width="7.140625" style="6" customWidth="1"/>
    <col min="6673" max="6673" width="7.85546875" style="6" customWidth="1"/>
    <col min="6674" max="6674" width="4.5703125" style="6" customWidth="1"/>
    <col min="6675" max="6675" width="8.140625" style="6" customWidth="1"/>
    <col min="6676" max="6676" width="9.42578125" style="6" customWidth="1"/>
    <col min="6677" max="6677" width="7.140625" style="6" customWidth="1"/>
    <col min="6678" max="6679" width="8.5703125" style="6" customWidth="1"/>
    <col min="6680" max="6680" width="4.5703125" style="6" customWidth="1"/>
    <col min="6681" max="6681" width="7.42578125" style="6" customWidth="1"/>
    <col min="6682" max="6683" width="4.5703125" style="6" customWidth="1"/>
    <col min="6684" max="6684" width="7" style="6" customWidth="1"/>
    <col min="6685" max="6685" width="8.140625" style="6" customWidth="1"/>
    <col min="6686" max="6686" width="8" style="6" customWidth="1"/>
    <col min="6687" max="6687" width="7.140625" style="6" customWidth="1"/>
    <col min="6688" max="6688" width="6.5703125" style="6" customWidth="1"/>
    <col min="6689" max="6689" width="4.5703125" style="6" customWidth="1"/>
    <col min="6690" max="6690" width="7.85546875" style="6" customWidth="1"/>
    <col min="6691" max="6691" width="8.140625" style="6" customWidth="1"/>
    <col min="6692" max="6695" width="4.5703125" style="6" customWidth="1"/>
    <col min="6696" max="6696" width="11.5703125" style="6"/>
    <col min="6697" max="6697" width="8.42578125" style="6" customWidth="1"/>
    <col min="6698" max="6698" width="5.42578125" style="6" customWidth="1"/>
    <col min="6699" max="6700" width="5.140625" style="6" customWidth="1"/>
    <col min="6701" max="6701" width="6.42578125" style="6" customWidth="1"/>
    <col min="6702" max="6702" width="11.5703125" style="6"/>
    <col min="6703" max="6703" width="8.42578125" style="6" customWidth="1"/>
    <col min="6704" max="6704" width="3.140625" style="6" customWidth="1"/>
    <col min="6705" max="6705" width="5.140625" style="6" customWidth="1"/>
    <col min="6706" max="6706" width="7.42578125" style="6" customWidth="1"/>
    <col min="6707" max="6707" width="4.5703125" style="6" customWidth="1"/>
    <col min="6708" max="6912" width="11.5703125" style="6"/>
    <col min="6913" max="6913" width="1.85546875" style="6" customWidth="1"/>
    <col min="6914" max="6914" width="4.5703125" style="6" customWidth="1"/>
    <col min="6915" max="6915" width="18.85546875" style="6" customWidth="1"/>
    <col min="6916" max="6916" width="6.85546875" style="6" customWidth="1"/>
    <col min="6917" max="6917" width="8.140625" style="6" customWidth="1"/>
    <col min="6918" max="6921" width="4.5703125" style="6" customWidth="1"/>
    <col min="6922" max="6922" width="7.5703125" style="6" customWidth="1"/>
    <col min="6923" max="6924" width="8.5703125" style="6" customWidth="1"/>
    <col min="6925" max="6925" width="8.140625" style="6" customWidth="1"/>
    <col min="6926" max="6927" width="4.5703125" style="6" customWidth="1"/>
    <col min="6928" max="6928" width="7.140625" style="6" customWidth="1"/>
    <col min="6929" max="6929" width="7.85546875" style="6" customWidth="1"/>
    <col min="6930" max="6930" width="4.5703125" style="6" customWidth="1"/>
    <col min="6931" max="6931" width="8.140625" style="6" customWidth="1"/>
    <col min="6932" max="6932" width="9.42578125" style="6" customWidth="1"/>
    <col min="6933" max="6933" width="7.140625" style="6" customWidth="1"/>
    <col min="6934" max="6935" width="8.5703125" style="6" customWidth="1"/>
    <col min="6936" max="6936" width="4.5703125" style="6" customWidth="1"/>
    <col min="6937" max="6937" width="7.42578125" style="6" customWidth="1"/>
    <col min="6938" max="6939" width="4.5703125" style="6" customWidth="1"/>
    <col min="6940" max="6940" width="7" style="6" customWidth="1"/>
    <col min="6941" max="6941" width="8.140625" style="6" customWidth="1"/>
    <col min="6942" max="6942" width="8" style="6" customWidth="1"/>
    <col min="6943" max="6943" width="7.140625" style="6" customWidth="1"/>
    <col min="6944" max="6944" width="6.5703125" style="6" customWidth="1"/>
    <col min="6945" max="6945" width="4.5703125" style="6" customWidth="1"/>
    <col min="6946" max="6946" width="7.85546875" style="6" customWidth="1"/>
    <col min="6947" max="6947" width="8.140625" style="6" customWidth="1"/>
    <col min="6948" max="6951" width="4.5703125" style="6" customWidth="1"/>
    <col min="6952" max="6952" width="11.5703125" style="6"/>
    <col min="6953" max="6953" width="8.42578125" style="6" customWidth="1"/>
    <col min="6954" max="6954" width="5.42578125" style="6" customWidth="1"/>
    <col min="6955" max="6956" width="5.140625" style="6" customWidth="1"/>
    <col min="6957" max="6957" width="6.42578125" style="6" customWidth="1"/>
    <col min="6958" max="6958" width="11.5703125" style="6"/>
    <col min="6959" max="6959" width="8.42578125" style="6" customWidth="1"/>
    <col min="6960" max="6960" width="3.140625" style="6" customWidth="1"/>
    <col min="6961" max="6961" width="5.140625" style="6" customWidth="1"/>
    <col min="6962" max="6962" width="7.42578125" style="6" customWidth="1"/>
    <col min="6963" max="6963" width="4.5703125" style="6" customWidth="1"/>
    <col min="6964" max="7168" width="11.5703125" style="6"/>
    <col min="7169" max="7169" width="1.85546875" style="6" customWidth="1"/>
    <col min="7170" max="7170" width="4.5703125" style="6" customWidth="1"/>
    <col min="7171" max="7171" width="18.85546875" style="6" customWidth="1"/>
    <col min="7172" max="7172" width="6.85546875" style="6" customWidth="1"/>
    <col min="7173" max="7173" width="8.140625" style="6" customWidth="1"/>
    <col min="7174" max="7177" width="4.5703125" style="6" customWidth="1"/>
    <col min="7178" max="7178" width="7.5703125" style="6" customWidth="1"/>
    <col min="7179" max="7180" width="8.5703125" style="6" customWidth="1"/>
    <col min="7181" max="7181" width="8.140625" style="6" customWidth="1"/>
    <col min="7182" max="7183" width="4.5703125" style="6" customWidth="1"/>
    <col min="7184" max="7184" width="7.140625" style="6" customWidth="1"/>
    <col min="7185" max="7185" width="7.85546875" style="6" customWidth="1"/>
    <col min="7186" max="7186" width="4.5703125" style="6" customWidth="1"/>
    <col min="7187" max="7187" width="8.140625" style="6" customWidth="1"/>
    <col min="7188" max="7188" width="9.42578125" style="6" customWidth="1"/>
    <col min="7189" max="7189" width="7.140625" style="6" customWidth="1"/>
    <col min="7190" max="7191" width="8.5703125" style="6" customWidth="1"/>
    <col min="7192" max="7192" width="4.5703125" style="6" customWidth="1"/>
    <col min="7193" max="7193" width="7.42578125" style="6" customWidth="1"/>
    <col min="7194" max="7195" width="4.5703125" style="6" customWidth="1"/>
    <col min="7196" max="7196" width="7" style="6" customWidth="1"/>
    <col min="7197" max="7197" width="8.140625" style="6" customWidth="1"/>
    <col min="7198" max="7198" width="8" style="6" customWidth="1"/>
    <col min="7199" max="7199" width="7.140625" style="6" customWidth="1"/>
    <col min="7200" max="7200" width="6.5703125" style="6" customWidth="1"/>
    <col min="7201" max="7201" width="4.5703125" style="6" customWidth="1"/>
    <col min="7202" max="7202" width="7.85546875" style="6" customWidth="1"/>
    <col min="7203" max="7203" width="8.140625" style="6" customWidth="1"/>
    <col min="7204" max="7207" width="4.5703125" style="6" customWidth="1"/>
    <col min="7208" max="7208" width="11.5703125" style="6"/>
    <col min="7209" max="7209" width="8.42578125" style="6" customWidth="1"/>
    <col min="7210" max="7210" width="5.42578125" style="6" customWidth="1"/>
    <col min="7211" max="7212" width="5.140625" style="6" customWidth="1"/>
    <col min="7213" max="7213" width="6.42578125" style="6" customWidth="1"/>
    <col min="7214" max="7214" width="11.5703125" style="6"/>
    <col min="7215" max="7215" width="8.42578125" style="6" customWidth="1"/>
    <col min="7216" max="7216" width="3.140625" style="6" customWidth="1"/>
    <col min="7217" max="7217" width="5.140625" style="6" customWidth="1"/>
    <col min="7218" max="7218" width="7.42578125" style="6" customWidth="1"/>
    <col min="7219" max="7219" width="4.5703125" style="6" customWidth="1"/>
    <col min="7220" max="7424" width="11.5703125" style="6"/>
    <col min="7425" max="7425" width="1.85546875" style="6" customWidth="1"/>
    <col min="7426" max="7426" width="4.5703125" style="6" customWidth="1"/>
    <col min="7427" max="7427" width="18.85546875" style="6" customWidth="1"/>
    <col min="7428" max="7428" width="6.85546875" style="6" customWidth="1"/>
    <col min="7429" max="7429" width="8.140625" style="6" customWidth="1"/>
    <col min="7430" max="7433" width="4.5703125" style="6" customWidth="1"/>
    <col min="7434" max="7434" width="7.5703125" style="6" customWidth="1"/>
    <col min="7435" max="7436" width="8.5703125" style="6" customWidth="1"/>
    <col min="7437" max="7437" width="8.140625" style="6" customWidth="1"/>
    <col min="7438" max="7439" width="4.5703125" style="6" customWidth="1"/>
    <col min="7440" max="7440" width="7.140625" style="6" customWidth="1"/>
    <col min="7441" max="7441" width="7.85546875" style="6" customWidth="1"/>
    <col min="7442" max="7442" width="4.5703125" style="6" customWidth="1"/>
    <col min="7443" max="7443" width="8.140625" style="6" customWidth="1"/>
    <col min="7444" max="7444" width="9.42578125" style="6" customWidth="1"/>
    <col min="7445" max="7445" width="7.140625" style="6" customWidth="1"/>
    <col min="7446" max="7447" width="8.5703125" style="6" customWidth="1"/>
    <col min="7448" max="7448" width="4.5703125" style="6" customWidth="1"/>
    <col min="7449" max="7449" width="7.42578125" style="6" customWidth="1"/>
    <col min="7450" max="7451" width="4.5703125" style="6" customWidth="1"/>
    <col min="7452" max="7452" width="7" style="6" customWidth="1"/>
    <col min="7453" max="7453" width="8.140625" style="6" customWidth="1"/>
    <col min="7454" max="7454" width="8" style="6" customWidth="1"/>
    <col min="7455" max="7455" width="7.140625" style="6" customWidth="1"/>
    <col min="7456" max="7456" width="6.5703125" style="6" customWidth="1"/>
    <col min="7457" max="7457" width="4.5703125" style="6" customWidth="1"/>
    <col min="7458" max="7458" width="7.85546875" style="6" customWidth="1"/>
    <col min="7459" max="7459" width="8.140625" style="6" customWidth="1"/>
    <col min="7460" max="7463" width="4.5703125" style="6" customWidth="1"/>
    <col min="7464" max="7464" width="11.5703125" style="6"/>
    <col min="7465" max="7465" width="8.42578125" style="6" customWidth="1"/>
    <col min="7466" max="7466" width="5.42578125" style="6" customWidth="1"/>
    <col min="7467" max="7468" width="5.140625" style="6" customWidth="1"/>
    <col min="7469" max="7469" width="6.42578125" style="6" customWidth="1"/>
    <col min="7470" max="7470" width="11.5703125" style="6"/>
    <col min="7471" max="7471" width="8.42578125" style="6" customWidth="1"/>
    <col min="7472" max="7472" width="3.140625" style="6" customWidth="1"/>
    <col min="7473" max="7473" width="5.140625" style="6" customWidth="1"/>
    <col min="7474" max="7474" width="7.42578125" style="6" customWidth="1"/>
    <col min="7475" max="7475" width="4.5703125" style="6" customWidth="1"/>
    <col min="7476" max="7680" width="11.5703125" style="6"/>
    <col min="7681" max="7681" width="1.85546875" style="6" customWidth="1"/>
    <col min="7682" max="7682" width="4.5703125" style="6" customWidth="1"/>
    <col min="7683" max="7683" width="18.85546875" style="6" customWidth="1"/>
    <col min="7684" max="7684" width="6.85546875" style="6" customWidth="1"/>
    <col min="7685" max="7685" width="8.140625" style="6" customWidth="1"/>
    <col min="7686" max="7689" width="4.5703125" style="6" customWidth="1"/>
    <col min="7690" max="7690" width="7.5703125" style="6" customWidth="1"/>
    <col min="7691" max="7692" width="8.5703125" style="6" customWidth="1"/>
    <col min="7693" max="7693" width="8.140625" style="6" customWidth="1"/>
    <col min="7694" max="7695" width="4.5703125" style="6" customWidth="1"/>
    <col min="7696" max="7696" width="7.140625" style="6" customWidth="1"/>
    <col min="7697" max="7697" width="7.85546875" style="6" customWidth="1"/>
    <col min="7698" max="7698" width="4.5703125" style="6" customWidth="1"/>
    <col min="7699" max="7699" width="8.140625" style="6" customWidth="1"/>
    <col min="7700" max="7700" width="9.42578125" style="6" customWidth="1"/>
    <col min="7701" max="7701" width="7.140625" style="6" customWidth="1"/>
    <col min="7702" max="7703" width="8.5703125" style="6" customWidth="1"/>
    <col min="7704" max="7704" width="4.5703125" style="6" customWidth="1"/>
    <col min="7705" max="7705" width="7.42578125" style="6" customWidth="1"/>
    <col min="7706" max="7707" width="4.5703125" style="6" customWidth="1"/>
    <col min="7708" max="7708" width="7" style="6" customWidth="1"/>
    <col min="7709" max="7709" width="8.140625" style="6" customWidth="1"/>
    <col min="7710" max="7710" width="8" style="6" customWidth="1"/>
    <col min="7711" max="7711" width="7.140625" style="6" customWidth="1"/>
    <col min="7712" max="7712" width="6.5703125" style="6" customWidth="1"/>
    <col min="7713" max="7713" width="4.5703125" style="6" customWidth="1"/>
    <col min="7714" max="7714" width="7.85546875" style="6" customWidth="1"/>
    <col min="7715" max="7715" width="8.140625" style="6" customWidth="1"/>
    <col min="7716" max="7719" width="4.5703125" style="6" customWidth="1"/>
    <col min="7720" max="7720" width="11.5703125" style="6"/>
    <col min="7721" max="7721" width="8.42578125" style="6" customWidth="1"/>
    <col min="7722" max="7722" width="5.42578125" style="6" customWidth="1"/>
    <col min="7723" max="7724" width="5.140625" style="6" customWidth="1"/>
    <col min="7725" max="7725" width="6.42578125" style="6" customWidth="1"/>
    <col min="7726" max="7726" width="11.5703125" style="6"/>
    <col min="7727" max="7727" width="8.42578125" style="6" customWidth="1"/>
    <col min="7728" max="7728" width="3.140625" style="6" customWidth="1"/>
    <col min="7729" max="7729" width="5.140625" style="6" customWidth="1"/>
    <col min="7730" max="7730" width="7.42578125" style="6" customWidth="1"/>
    <col min="7731" max="7731" width="4.5703125" style="6" customWidth="1"/>
    <col min="7732" max="7936" width="11.5703125" style="6"/>
    <col min="7937" max="7937" width="1.85546875" style="6" customWidth="1"/>
    <col min="7938" max="7938" width="4.5703125" style="6" customWidth="1"/>
    <col min="7939" max="7939" width="18.85546875" style="6" customWidth="1"/>
    <col min="7940" max="7940" width="6.85546875" style="6" customWidth="1"/>
    <col min="7941" max="7941" width="8.140625" style="6" customWidth="1"/>
    <col min="7942" max="7945" width="4.5703125" style="6" customWidth="1"/>
    <col min="7946" max="7946" width="7.5703125" style="6" customWidth="1"/>
    <col min="7947" max="7948" width="8.5703125" style="6" customWidth="1"/>
    <col min="7949" max="7949" width="8.140625" style="6" customWidth="1"/>
    <col min="7950" max="7951" width="4.5703125" style="6" customWidth="1"/>
    <col min="7952" max="7952" width="7.140625" style="6" customWidth="1"/>
    <col min="7953" max="7953" width="7.85546875" style="6" customWidth="1"/>
    <col min="7954" max="7954" width="4.5703125" style="6" customWidth="1"/>
    <col min="7955" max="7955" width="8.140625" style="6" customWidth="1"/>
    <col min="7956" max="7956" width="9.42578125" style="6" customWidth="1"/>
    <col min="7957" max="7957" width="7.140625" style="6" customWidth="1"/>
    <col min="7958" max="7959" width="8.5703125" style="6" customWidth="1"/>
    <col min="7960" max="7960" width="4.5703125" style="6" customWidth="1"/>
    <col min="7961" max="7961" width="7.42578125" style="6" customWidth="1"/>
    <col min="7962" max="7963" width="4.5703125" style="6" customWidth="1"/>
    <col min="7964" max="7964" width="7" style="6" customWidth="1"/>
    <col min="7965" max="7965" width="8.140625" style="6" customWidth="1"/>
    <col min="7966" max="7966" width="8" style="6" customWidth="1"/>
    <col min="7967" max="7967" width="7.140625" style="6" customWidth="1"/>
    <col min="7968" max="7968" width="6.5703125" style="6" customWidth="1"/>
    <col min="7969" max="7969" width="4.5703125" style="6" customWidth="1"/>
    <col min="7970" max="7970" width="7.85546875" style="6" customWidth="1"/>
    <col min="7971" max="7971" width="8.140625" style="6" customWidth="1"/>
    <col min="7972" max="7975" width="4.5703125" style="6" customWidth="1"/>
    <col min="7976" max="7976" width="11.5703125" style="6"/>
    <col min="7977" max="7977" width="8.42578125" style="6" customWidth="1"/>
    <col min="7978" max="7978" width="5.42578125" style="6" customWidth="1"/>
    <col min="7979" max="7980" width="5.140625" style="6" customWidth="1"/>
    <col min="7981" max="7981" width="6.42578125" style="6" customWidth="1"/>
    <col min="7982" max="7982" width="11.5703125" style="6"/>
    <col min="7983" max="7983" width="8.42578125" style="6" customWidth="1"/>
    <col min="7984" max="7984" width="3.140625" style="6" customWidth="1"/>
    <col min="7985" max="7985" width="5.140625" style="6" customWidth="1"/>
    <col min="7986" max="7986" width="7.42578125" style="6" customWidth="1"/>
    <col min="7987" max="7987" width="4.5703125" style="6" customWidth="1"/>
    <col min="7988" max="8192" width="11.5703125" style="6"/>
    <col min="8193" max="8193" width="1.85546875" style="6" customWidth="1"/>
    <col min="8194" max="8194" width="4.5703125" style="6" customWidth="1"/>
    <col min="8195" max="8195" width="18.85546875" style="6" customWidth="1"/>
    <col min="8196" max="8196" width="6.85546875" style="6" customWidth="1"/>
    <col min="8197" max="8197" width="8.140625" style="6" customWidth="1"/>
    <col min="8198" max="8201" width="4.5703125" style="6" customWidth="1"/>
    <col min="8202" max="8202" width="7.5703125" style="6" customWidth="1"/>
    <col min="8203" max="8204" width="8.5703125" style="6" customWidth="1"/>
    <col min="8205" max="8205" width="8.140625" style="6" customWidth="1"/>
    <col min="8206" max="8207" width="4.5703125" style="6" customWidth="1"/>
    <col min="8208" max="8208" width="7.140625" style="6" customWidth="1"/>
    <col min="8209" max="8209" width="7.85546875" style="6" customWidth="1"/>
    <col min="8210" max="8210" width="4.5703125" style="6" customWidth="1"/>
    <col min="8211" max="8211" width="8.140625" style="6" customWidth="1"/>
    <col min="8212" max="8212" width="9.42578125" style="6" customWidth="1"/>
    <col min="8213" max="8213" width="7.140625" style="6" customWidth="1"/>
    <col min="8214" max="8215" width="8.5703125" style="6" customWidth="1"/>
    <col min="8216" max="8216" width="4.5703125" style="6" customWidth="1"/>
    <col min="8217" max="8217" width="7.42578125" style="6" customWidth="1"/>
    <col min="8218" max="8219" width="4.5703125" style="6" customWidth="1"/>
    <col min="8220" max="8220" width="7" style="6" customWidth="1"/>
    <col min="8221" max="8221" width="8.140625" style="6" customWidth="1"/>
    <col min="8222" max="8222" width="8" style="6" customWidth="1"/>
    <col min="8223" max="8223" width="7.140625" style="6" customWidth="1"/>
    <col min="8224" max="8224" width="6.5703125" style="6" customWidth="1"/>
    <col min="8225" max="8225" width="4.5703125" style="6" customWidth="1"/>
    <col min="8226" max="8226" width="7.85546875" style="6" customWidth="1"/>
    <col min="8227" max="8227" width="8.140625" style="6" customWidth="1"/>
    <col min="8228" max="8231" width="4.5703125" style="6" customWidth="1"/>
    <col min="8232" max="8232" width="11.5703125" style="6"/>
    <col min="8233" max="8233" width="8.42578125" style="6" customWidth="1"/>
    <col min="8234" max="8234" width="5.42578125" style="6" customWidth="1"/>
    <col min="8235" max="8236" width="5.140625" style="6" customWidth="1"/>
    <col min="8237" max="8237" width="6.42578125" style="6" customWidth="1"/>
    <col min="8238" max="8238" width="11.5703125" style="6"/>
    <col min="8239" max="8239" width="8.42578125" style="6" customWidth="1"/>
    <col min="8240" max="8240" width="3.140625" style="6" customWidth="1"/>
    <col min="8241" max="8241" width="5.140625" style="6" customWidth="1"/>
    <col min="8242" max="8242" width="7.42578125" style="6" customWidth="1"/>
    <col min="8243" max="8243" width="4.5703125" style="6" customWidth="1"/>
    <col min="8244" max="8448" width="11.5703125" style="6"/>
    <col min="8449" max="8449" width="1.85546875" style="6" customWidth="1"/>
    <col min="8450" max="8450" width="4.5703125" style="6" customWidth="1"/>
    <col min="8451" max="8451" width="18.85546875" style="6" customWidth="1"/>
    <col min="8452" max="8452" width="6.85546875" style="6" customWidth="1"/>
    <col min="8453" max="8453" width="8.140625" style="6" customWidth="1"/>
    <col min="8454" max="8457" width="4.5703125" style="6" customWidth="1"/>
    <col min="8458" max="8458" width="7.5703125" style="6" customWidth="1"/>
    <col min="8459" max="8460" width="8.5703125" style="6" customWidth="1"/>
    <col min="8461" max="8461" width="8.140625" style="6" customWidth="1"/>
    <col min="8462" max="8463" width="4.5703125" style="6" customWidth="1"/>
    <col min="8464" max="8464" width="7.140625" style="6" customWidth="1"/>
    <col min="8465" max="8465" width="7.85546875" style="6" customWidth="1"/>
    <col min="8466" max="8466" width="4.5703125" style="6" customWidth="1"/>
    <col min="8467" max="8467" width="8.140625" style="6" customWidth="1"/>
    <col min="8468" max="8468" width="9.42578125" style="6" customWidth="1"/>
    <col min="8469" max="8469" width="7.140625" style="6" customWidth="1"/>
    <col min="8470" max="8471" width="8.5703125" style="6" customWidth="1"/>
    <col min="8472" max="8472" width="4.5703125" style="6" customWidth="1"/>
    <col min="8473" max="8473" width="7.42578125" style="6" customWidth="1"/>
    <col min="8474" max="8475" width="4.5703125" style="6" customWidth="1"/>
    <col min="8476" max="8476" width="7" style="6" customWidth="1"/>
    <col min="8477" max="8477" width="8.140625" style="6" customWidth="1"/>
    <col min="8478" max="8478" width="8" style="6" customWidth="1"/>
    <col min="8479" max="8479" width="7.140625" style="6" customWidth="1"/>
    <col min="8480" max="8480" width="6.5703125" style="6" customWidth="1"/>
    <col min="8481" max="8481" width="4.5703125" style="6" customWidth="1"/>
    <col min="8482" max="8482" width="7.85546875" style="6" customWidth="1"/>
    <col min="8483" max="8483" width="8.140625" style="6" customWidth="1"/>
    <col min="8484" max="8487" width="4.5703125" style="6" customWidth="1"/>
    <col min="8488" max="8488" width="11.5703125" style="6"/>
    <col min="8489" max="8489" width="8.42578125" style="6" customWidth="1"/>
    <col min="8490" max="8490" width="5.42578125" style="6" customWidth="1"/>
    <col min="8491" max="8492" width="5.140625" style="6" customWidth="1"/>
    <col min="8493" max="8493" width="6.42578125" style="6" customWidth="1"/>
    <col min="8494" max="8494" width="11.5703125" style="6"/>
    <col min="8495" max="8495" width="8.42578125" style="6" customWidth="1"/>
    <col min="8496" max="8496" width="3.140625" style="6" customWidth="1"/>
    <col min="8497" max="8497" width="5.140625" style="6" customWidth="1"/>
    <col min="8498" max="8498" width="7.42578125" style="6" customWidth="1"/>
    <col min="8499" max="8499" width="4.5703125" style="6" customWidth="1"/>
    <col min="8500" max="8704" width="11.5703125" style="6"/>
    <col min="8705" max="8705" width="1.85546875" style="6" customWidth="1"/>
    <col min="8706" max="8706" width="4.5703125" style="6" customWidth="1"/>
    <col min="8707" max="8707" width="18.85546875" style="6" customWidth="1"/>
    <col min="8708" max="8708" width="6.85546875" style="6" customWidth="1"/>
    <col min="8709" max="8709" width="8.140625" style="6" customWidth="1"/>
    <col min="8710" max="8713" width="4.5703125" style="6" customWidth="1"/>
    <col min="8714" max="8714" width="7.5703125" style="6" customWidth="1"/>
    <col min="8715" max="8716" width="8.5703125" style="6" customWidth="1"/>
    <col min="8717" max="8717" width="8.140625" style="6" customWidth="1"/>
    <col min="8718" max="8719" width="4.5703125" style="6" customWidth="1"/>
    <col min="8720" max="8720" width="7.140625" style="6" customWidth="1"/>
    <col min="8721" max="8721" width="7.85546875" style="6" customWidth="1"/>
    <col min="8722" max="8722" width="4.5703125" style="6" customWidth="1"/>
    <col min="8723" max="8723" width="8.140625" style="6" customWidth="1"/>
    <col min="8724" max="8724" width="9.42578125" style="6" customWidth="1"/>
    <col min="8725" max="8725" width="7.140625" style="6" customWidth="1"/>
    <col min="8726" max="8727" width="8.5703125" style="6" customWidth="1"/>
    <col min="8728" max="8728" width="4.5703125" style="6" customWidth="1"/>
    <col min="8729" max="8729" width="7.42578125" style="6" customWidth="1"/>
    <col min="8730" max="8731" width="4.5703125" style="6" customWidth="1"/>
    <col min="8732" max="8732" width="7" style="6" customWidth="1"/>
    <col min="8733" max="8733" width="8.140625" style="6" customWidth="1"/>
    <col min="8734" max="8734" width="8" style="6" customWidth="1"/>
    <col min="8735" max="8735" width="7.140625" style="6" customWidth="1"/>
    <col min="8736" max="8736" width="6.5703125" style="6" customWidth="1"/>
    <col min="8737" max="8737" width="4.5703125" style="6" customWidth="1"/>
    <col min="8738" max="8738" width="7.85546875" style="6" customWidth="1"/>
    <col min="8739" max="8739" width="8.140625" style="6" customWidth="1"/>
    <col min="8740" max="8743" width="4.5703125" style="6" customWidth="1"/>
    <col min="8744" max="8744" width="11.5703125" style="6"/>
    <col min="8745" max="8745" width="8.42578125" style="6" customWidth="1"/>
    <col min="8746" max="8746" width="5.42578125" style="6" customWidth="1"/>
    <col min="8747" max="8748" width="5.140625" style="6" customWidth="1"/>
    <col min="8749" max="8749" width="6.42578125" style="6" customWidth="1"/>
    <col min="8750" max="8750" width="11.5703125" style="6"/>
    <col min="8751" max="8751" width="8.42578125" style="6" customWidth="1"/>
    <col min="8752" max="8752" width="3.140625" style="6" customWidth="1"/>
    <col min="8753" max="8753" width="5.140625" style="6" customWidth="1"/>
    <col min="8754" max="8754" width="7.42578125" style="6" customWidth="1"/>
    <col min="8755" max="8755" width="4.5703125" style="6" customWidth="1"/>
    <col min="8756" max="8960" width="11.5703125" style="6"/>
    <col min="8961" max="8961" width="1.85546875" style="6" customWidth="1"/>
    <col min="8962" max="8962" width="4.5703125" style="6" customWidth="1"/>
    <col min="8963" max="8963" width="18.85546875" style="6" customWidth="1"/>
    <col min="8964" max="8964" width="6.85546875" style="6" customWidth="1"/>
    <col min="8965" max="8965" width="8.140625" style="6" customWidth="1"/>
    <col min="8966" max="8969" width="4.5703125" style="6" customWidth="1"/>
    <col min="8970" max="8970" width="7.5703125" style="6" customWidth="1"/>
    <col min="8971" max="8972" width="8.5703125" style="6" customWidth="1"/>
    <col min="8973" max="8973" width="8.140625" style="6" customWidth="1"/>
    <col min="8974" max="8975" width="4.5703125" style="6" customWidth="1"/>
    <col min="8976" max="8976" width="7.140625" style="6" customWidth="1"/>
    <col min="8977" max="8977" width="7.85546875" style="6" customWidth="1"/>
    <col min="8978" max="8978" width="4.5703125" style="6" customWidth="1"/>
    <col min="8979" max="8979" width="8.140625" style="6" customWidth="1"/>
    <col min="8980" max="8980" width="9.42578125" style="6" customWidth="1"/>
    <col min="8981" max="8981" width="7.140625" style="6" customWidth="1"/>
    <col min="8982" max="8983" width="8.5703125" style="6" customWidth="1"/>
    <col min="8984" max="8984" width="4.5703125" style="6" customWidth="1"/>
    <col min="8985" max="8985" width="7.42578125" style="6" customWidth="1"/>
    <col min="8986" max="8987" width="4.5703125" style="6" customWidth="1"/>
    <col min="8988" max="8988" width="7" style="6" customWidth="1"/>
    <col min="8989" max="8989" width="8.140625" style="6" customWidth="1"/>
    <col min="8990" max="8990" width="8" style="6" customWidth="1"/>
    <col min="8991" max="8991" width="7.140625" style="6" customWidth="1"/>
    <col min="8992" max="8992" width="6.5703125" style="6" customWidth="1"/>
    <col min="8993" max="8993" width="4.5703125" style="6" customWidth="1"/>
    <col min="8994" max="8994" width="7.85546875" style="6" customWidth="1"/>
    <col min="8995" max="8995" width="8.140625" style="6" customWidth="1"/>
    <col min="8996" max="8999" width="4.5703125" style="6" customWidth="1"/>
    <col min="9000" max="9000" width="11.5703125" style="6"/>
    <col min="9001" max="9001" width="8.42578125" style="6" customWidth="1"/>
    <col min="9002" max="9002" width="5.42578125" style="6" customWidth="1"/>
    <col min="9003" max="9004" width="5.140625" style="6" customWidth="1"/>
    <col min="9005" max="9005" width="6.42578125" style="6" customWidth="1"/>
    <col min="9006" max="9006" width="11.5703125" style="6"/>
    <col min="9007" max="9007" width="8.42578125" style="6" customWidth="1"/>
    <col min="9008" max="9008" width="3.140625" style="6" customWidth="1"/>
    <col min="9009" max="9009" width="5.140625" style="6" customWidth="1"/>
    <col min="9010" max="9010" width="7.42578125" style="6" customWidth="1"/>
    <col min="9011" max="9011" width="4.5703125" style="6" customWidth="1"/>
    <col min="9012" max="9216" width="11.5703125" style="6"/>
    <col min="9217" max="9217" width="1.85546875" style="6" customWidth="1"/>
    <col min="9218" max="9218" width="4.5703125" style="6" customWidth="1"/>
    <col min="9219" max="9219" width="18.85546875" style="6" customWidth="1"/>
    <col min="9220" max="9220" width="6.85546875" style="6" customWidth="1"/>
    <col min="9221" max="9221" width="8.140625" style="6" customWidth="1"/>
    <col min="9222" max="9225" width="4.5703125" style="6" customWidth="1"/>
    <col min="9226" max="9226" width="7.5703125" style="6" customWidth="1"/>
    <col min="9227" max="9228" width="8.5703125" style="6" customWidth="1"/>
    <col min="9229" max="9229" width="8.140625" style="6" customWidth="1"/>
    <col min="9230" max="9231" width="4.5703125" style="6" customWidth="1"/>
    <col min="9232" max="9232" width="7.140625" style="6" customWidth="1"/>
    <col min="9233" max="9233" width="7.85546875" style="6" customWidth="1"/>
    <col min="9234" max="9234" width="4.5703125" style="6" customWidth="1"/>
    <col min="9235" max="9235" width="8.140625" style="6" customWidth="1"/>
    <col min="9236" max="9236" width="9.42578125" style="6" customWidth="1"/>
    <col min="9237" max="9237" width="7.140625" style="6" customWidth="1"/>
    <col min="9238" max="9239" width="8.5703125" style="6" customWidth="1"/>
    <col min="9240" max="9240" width="4.5703125" style="6" customWidth="1"/>
    <col min="9241" max="9241" width="7.42578125" style="6" customWidth="1"/>
    <col min="9242" max="9243" width="4.5703125" style="6" customWidth="1"/>
    <col min="9244" max="9244" width="7" style="6" customWidth="1"/>
    <col min="9245" max="9245" width="8.140625" style="6" customWidth="1"/>
    <col min="9246" max="9246" width="8" style="6" customWidth="1"/>
    <col min="9247" max="9247" width="7.140625" style="6" customWidth="1"/>
    <col min="9248" max="9248" width="6.5703125" style="6" customWidth="1"/>
    <col min="9249" max="9249" width="4.5703125" style="6" customWidth="1"/>
    <col min="9250" max="9250" width="7.85546875" style="6" customWidth="1"/>
    <col min="9251" max="9251" width="8.140625" style="6" customWidth="1"/>
    <col min="9252" max="9255" width="4.5703125" style="6" customWidth="1"/>
    <col min="9256" max="9256" width="11.5703125" style="6"/>
    <col min="9257" max="9257" width="8.42578125" style="6" customWidth="1"/>
    <col min="9258" max="9258" width="5.42578125" style="6" customWidth="1"/>
    <col min="9259" max="9260" width="5.140625" style="6" customWidth="1"/>
    <col min="9261" max="9261" width="6.42578125" style="6" customWidth="1"/>
    <col min="9262" max="9262" width="11.5703125" style="6"/>
    <col min="9263" max="9263" width="8.42578125" style="6" customWidth="1"/>
    <col min="9264" max="9264" width="3.140625" style="6" customWidth="1"/>
    <col min="9265" max="9265" width="5.140625" style="6" customWidth="1"/>
    <col min="9266" max="9266" width="7.42578125" style="6" customWidth="1"/>
    <col min="9267" max="9267" width="4.5703125" style="6" customWidth="1"/>
    <col min="9268" max="9472" width="11.5703125" style="6"/>
    <col min="9473" max="9473" width="1.85546875" style="6" customWidth="1"/>
    <col min="9474" max="9474" width="4.5703125" style="6" customWidth="1"/>
    <col min="9475" max="9475" width="18.85546875" style="6" customWidth="1"/>
    <col min="9476" max="9476" width="6.85546875" style="6" customWidth="1"/>
    <col min="9477" max="9477" width="8.140625" style="6" customWidth="1"/>
    <col min="9478" max="9481" width="4.5703125" style="6" customWidth="1"/>
    <col min="9482" max="9482" width="7.5703125" style="6" customWidth="1"/>
    <col min="9483" max="9484" width="8.5703125" style="6" customWidth="1"/>
    <col min="9485" max="9485" width="8.140625" style="6" customWidth="1"/>
    <col min="9486" max="9487" width="4.5703125" style="6" customWidth="1"/>
    <col min="9488" max="9488" width="7.140625" style="6" customWidth="1"/>
    <col min="9489" max="9489" width="7.85546875" style="6" customWidth="1"/>
    <col min="9490" max="9490" width="4.5703125" style="6" customWidth="1"/>
    <col min="9491" max="9491" width="8.140625" style="6" customWidth="1"/>
    <col min="9492" max="9492" width="9.42578125" style="6" customWidth="1"/>
    <col min="9493" max="9493" width="7.140625" style="6" customWidth="1"/>
    <col min="9494" max="9495" width="8.5703125" style="6" customWidth="1"/>
    <col min="9496" max="9496" width="4.5703125" style="6" customWidth="1"/>
    <col min="9497" max="9497" width="7.42578125" style="6" customWidth="1"/>
    <col min="9498" max="9499" width="4.5703125" style="6" customWidth="1"/>
    <col min="9500" max="9500" width="7" style="6" customWidth="1"/>
    <col min="9501" max="9501" width="8.140625" style="6" customWidth="1"/>
    <col min="9502" max="9502" width="8" style="6" customWidth="1"/>
    <col min="9503" max="9503" width="7.140625" style="6" customWidth="1"/>
    <col min="9504" max="9504" width="6.5703125" style="6" customWidth="1"/>
    <col min="9505" max="9505" width="4.5703125" style="6" customWidth="1"/>
    <col min="9506" max="9506" width="7.85546875" style="6" customWidth="1"/>
    <col min="9507" max="9507" width="8.140625" style="6" customWidth="1"/>
    <col min="9508" max="9511" width="4.5703125" style="6" customWidth="1"/>
    <col min="9512" max="9512" width="11.5703125" style="6"/>
    <col min="9513" max="9513" width="8.42578125" style="6" customWidth="1"/>
    <col min="9514" max="9514" width="5.42578125" style="6" customWidth="1"/>
    <col min="9515" max="9516" width="5.140625" style="6" customWidth="1"/>
    <col min="9517" max="9517" width="6.42578125" style="6" customWidth="1"/>
    <col min="9518" max="9518" width="11.5703125" style="6"/>
    <col min="9519" max="9519" width="8.42578125" style="6" customWidth="1"/>
    <col min="9520" max="9520" width="3.140625" style="6" customWidth="1"/>
    <col min="9521" max="9521" width="5.140625" style="6" customWidth="1"/>
    <col min="9522" max="9522" width="7.42578125" style="6" customWidth="1"/>
    <col min="9523" max="9523" width="4.5703125" style="6" customWidth="1"/>
    <col min="9524" max="9728" width="11.5703125" style="6"/>
    <col min="9729" max="9729" width="1.85546875" style="6" customWidth="1"/>
    <col min="9730" max="9730" width="4.5703125" style="6" customWidth="1"/>
    <col min="9731" max="9731" width="18.85546875" style="6" customWidth="1"/>
    <col min="9732" max="9732" width="6.85546875" style="6" customWidth="1"/>
    <col min="9733" max="9733" width="8.140625" style="6" customWidth="1"/>
    <col min="9734" max="9737" width="4.5703125" style="6" customWidth="1"/>
    <col min="9738" max="9738" width="7.5703125" style="6" customWidth="1"/>
    <col min="9739" max="9740" width="8.5703125" style="6" customWidth="1"/>
    <col min="9741" max="9741" width="8.140625" style="6" customWidth="1"/>
    <col min="9742" max="9743" width="4.5703125" style="6" customWidth="1"/>
    <col min="9744" max="9744" width="7.140625" style="6" customWidth="1"/>
    <col min="9745" max="9745" width="7.85546875" style="6" customWidth="1"/>
    <col min="9746" max="9746" width="4.5703125" style="6" customWidth="1"/>
    <col min="9747" max="9747" width="8.140625" style="6" customWidth="1"/>
    <col min="9748" max="9748" width="9.42578125" style="6" customWidth="1"/>
    <col min="9749" max="9749" width="7.140625" style="6" customWidth="1"/>
    <col min="9750" max="9751" width="8.5703125" style="6" customWidth="1"/>
    <col min="9752" max="9752" width="4.5703125" style="6" customWidth="1"/>
    <col min="9753" max="9753" width="7.42578125" style="6" customWidth="1"/>
    <col min="9754" max="9755" width="4.5703125" style="6" customWidth="1"/>
    <col min="9756" max="9756" width="7" style="6" customWidth="1"/>
    <col min="9757" max="9757" width="8.140625" style="6" customWidth="1"/>
    <col min="9758" max="9758" width="8" style="6" customWidth="1"/>
    <col min="9759" max="9759" width="7.140625" style="6" customWidth="1"/>
    <col min="9760" max="9760" width="6.5703125" style="6" customWidth="1"/>
    <col min="9761" max="9761" width="4.5703125" style="6" customWidth="1"/>
    <col min="9762" max="9762" width="7.85546875" style="6" customWidth="1"/>
    <col min="9763" max="9763" width="8.140625" style="6" customWidth="1"/>
    <col min="9764" max="9767" width="4.5703125" style="6" customWidth="1"/>
    <col min="9768" max="9768" width="11.5703125" style="6"/>
    <col min="9769" max="9769" width="8.42578125" style="6" customWidth="1"/>
    <col min="9770" max="9770" width="5.42578125" style="6" customWidth="1"/>
    <col min="9771" max="9772" width="5.140625" style="6" customWidth="1"/>
    <col min="9773" max="9773" width="6.42578125" style="6" customWidth="1"/>
    <col min="9774" max="9774" width="11.5703125" style="6"/>
    <col min="9775" max="9775" width="8.42578125" style="6" customWidth="1"/>
    <col min="9776" max="9776" width="3.140625" style="6" customWidth="1"/>
    <col min="9777" max="9777" width="5.140625" style="6" customWidth="1"/>
    <col min="9778" max="9778" width="7.42578125" style="6" customWidth="1"/>
    <col min="9779" max="9779" width="4.5703125" style="6" customWidth="1"/>
    <col min="9780" max="9984" width="11.5703125" style="6"/>
    <col min="9985" max="9985" width="1.85546875" style="6" customWidth="1"/>
    <col min="9986" max="9986" width="4.5703125" style="6" customWidth="1"/>
    <col min="9987" max="9987" width="18.85546875" style="6" customWidth="1"/>
    <col min="9988" max="9988" width="6.85546875" style="6" customWidth="1"/>
    <col min="9989" max="9989" width="8.140625" style="6" customWidth="1"/>
    <col min="9990" max="9993" width="4.5703125" style="6" customWidth="1"/>
    <col min="9994" max="9994" width="7.5703125" style="6" customWidth="1"/>
    <col min="9995" max="9996" width="8.5703125" style="6" customWidth="1"/>
    <col min="9997" max="9997" width="8.140625" style="6" customWidth="1"/>
    <col min="9998" max="9999" width="4.5703125" style="6" customWidth="1"/>
    <col min="10000" max="10000" width="7.140625" style="6" customWidth="1"/>
    <col min="10001" max="10001" width="7.85546875" style="6" customWidth="1"/>
    <col min="10002" max="10002" width="4.5703125" style="6" customWidth="1"/>
    <col min="10003" max="10003" width="8.140625" style="6" customWidth="1"/>
    <col min="10004" max="10004" width="9.42578125" style="6" customWidth="1"/>
    <col min="10005" max="10005" width="7.140625" style="6" customWidth="1"/>
    <col min="10006" max="10007" width="8.5703125" style="6" customWidth="1"/>
    <col min="10008" max="10008" width="4.5703125" style="6" customWidth="1"/>
    <col min="10009" max="10009" width="7.42578125" style="6" customWidth="1"/>
    <col min="10010" max="10011" width="4.5703125" style="6" customWidth="1"/>
    <col min="10012" max="10012" width="7" style="6" customWidth="1"/>
    <col min="10013" max="10013" width="8.140625" style="6" customWidth="1"/>
    <col min="10014" max="10014" width="8" style="6" customWidth="1"/>
    <col min="10015" max="10015" width="7.140625" style="6" customWidth="1"/>
    <col min="10016" max="10016" width="6.5703125" style="6" customWidth="1"/>
    <col min="10017" max="10017" width="4.5703125" style="6" customWidth="1"/>
    <col min="10018" max="10018" width="7.85546875" style="6" customWidth="1"/>
    <col min="10019" max="10019" width="8.140625" style="6" customWidth="1"/>
    <col min="10020" max="10023" width="4.5703125" style="6" customWidth="1"/>
    <col min="10024" max="10024" width="11.5703125" style="6"/>
    <col min="10025" max="10025" width="8.42578125" style="6" customWidth="1"/>
    <col min="10026" max="10026" width="5.42578125" style="6" customWidth="1"/>
    <col min="10027" max="10028" width="5.140625" style="6" customWidth="1"/>
    <col min="10029" max="10029" width="6.42578125" style="6" customWidth="1"/>
    <col min="10030" max="10030" width="11.5703125" style="6"/>
    <col min="10031" max="10031" width="8.42578125" style="6" customWidth="1"/>
    <col min="10032" max="10032" width="3.140625" style="6" customWidth="1"/>
    <col min="10033" max="10033" width="5.140625" style="6" customWidth="1"/>
    <col min="10034" max="10034" width="7.42578125" style="6" customWidth="1"/>
    <col min="10035" max="10035" width="4.5703125" style="6" customWidth="1"/>
    <col min="10036" max="10240" width="11.5703125" style="6"/>
    <col min="10241" max="10241" width="1.85546875" style="6" customWidth="1"/>
    <col min="10242" max="10242" width="4.5703125" style="6" customWidth="1"/>
    <col min="10243" max="10243" width="18.85546875" style="6" customWidth="1"/>
    <col min="10244" max="10244" width="6.85546875" style="6" customWidth="1"/>
    <col min="10245" max="10245" width="8.140625" style="6" customWidth="1"/>
    <col min="10246" max="10249" width="4.5703125" style="6" customWidth="1"/>
    <col min="10250" max="10250" width="7.5703125" style="6" customWidth="1"/>
    <col min="10251" max="10252" width="8.5703125" style="6" customWidth="1"/>
    <col min="10253" max="10253" width="8.140625" style="6" customWidth="1"/>
    <col min="10254" max="10255" width="4.5703125" style="6" customWidth="1"/>
    <col min="10256" max="10256" width="7.140625" style="6" customWidth="1"/>
    <col min="10257" max="10257" width="7.85546875" style="6" customWidth="1"/>
    <col min="10258" max="10258" width="4.5703125" style="6" customWidth="1"/>
    <col min="10259" max="10259" width="8.140625" style="6" customWidth="1"/>
    <col min="10260" max="10260" width="9.42578125" style="6" customWidth="1"/>
    <col min="10261" max="10261" width="7.140625" style="6" customWidth="1"/>
    <col min="10262" max="10263" width="8.5703125" style="6" customWidth="1"/>
    <col min="10264" max="10264" width="4.5703125" style="6" customWidth="1"/>
    <col min="10265" max="10265" width="7.42578125" style="6" customWidth="1"/>
    <col min="10266" max="10267" width="4.5703125" style="6" customWidth="1"/>
    <col min="10268" max="10268" width="7" style="6" customWidth="1"/>
    <col min="10269" max="10269" width="8.140625" style="6" customWidth="1"/>
    <col min="10270" max="10270" width="8" style="6" customWidth="1"/>
    <col min="10271" max="10271" width="7.140625" style="6" customWidth="1"/>
    <col min="10272" max="10272" width="6.5703125" style="6" customWidth="1"/>
    <col min="10273" max="10273" width="4.5703125" style="6" customWidth="1"/>
    <col min="10274" max="10274" width="7.85546875" style="6" customWidth="1"/>
    <col min="10275" max="10275" width="8.140625" style="6" customWidth="1"/>
    <col min="10276" max="10279" width="4.5703125" style="6" customWidth="1"/>
    <col min="10280" max="10280" width="11.5703125" style="6"/>
    <col min="10281" max="10281" width="8.42578125" style="6" customWidth="1"/>
    <col min="10282" max="10282" width="5.42578125" style="6" customWidth="1"/>
    <col min="10283" max="10284" width="5.140625" style="6" customWidth="1"/>
    <col min="10285" max="10285" width="6.42578125" style="6" customWidth="1"/>
    <col min="10286" max="10286" width="11.5703125" style="6"/>
    <col min="10287" max="10287" width="8.42578125" style="6" customWidth="1"/>
    <col min="10288" max="10288" width="3.140625" style="6" customWidth="1"/>
    <col min="10289" max="10289" width="5.140625" style="6" customWidth="1"/>
    <col min="10290" max="10290" width="7.42578125" style="6" customWidth="1"/>
    <col min="10291" max="10291" width="4.5703125" style="6" customWidth="1"/>
    <col min="10292" max="10496" width="11.5703125" style="6"/>
    <col min="10497" max="10497" width="1.85546875" style="6" customWidth="1"/>
    <col min="10498" max="10498" width="4.5703125" style="6" customWidth="1"/>
    <col min="10499" max="10499" width="18.85546875" style="6" customWidth="1"/>
    <col min="10500" max="10500" width="6.85546875" style="6" customWidth="1"/>
    <col min="10501" max="10501" width="8.140625" style="6" customWidth="1"/>
    <col min="10502" max="10505" width="4.5703125" style="6" customWidth="1"/>
    <col min="10506" max="10506" width="7.5703125" style="6" customWidth="1"/>
    <col min="10507" max="10508" width="8.5703125" style="6" customWidth="1"/>
    <col min="10509" max="10509" width="8.140625" style="6" customWidth="1"/>
    <col min="10510" max="10511" width="4.5703125" style="6" customWidth="1"/>
    <col min="10512" max="10512" width="7.140625" style="6" customWidth="1"/>
    <col min="10513" max="10513" width="7.85546875" style="6" customWidth="1"/>
    <col min="10514" max="10514" width="4.5703125" style="6" customWidth="1"/>
    <col min="10515" max="10515" width="8.140625" style="6" customWidth="1"/>
    <col min="10516" max="10516" width="9.42578125" style="6" customWidth="1"/>
    <col min="10517" max="10517" width="7.140625" style="6" customWidth="1"/>
    <col min="10518" max="10519" width="8.5703125" style="6" customWidth="1"/>
    <col min="10520" max="10520" width="4.5703125" style="6" customWidth="1"/>
    <col min="10521" max="10521" width="7.42578125" style="6" customWidth="1"/>
    <col min="10522" max="10523" width="4.5703125" style="6" customWidth="1"/>
    <col min="10524" max="10524" width="7" style="6" customWidth="1"/>
    <col min="10525" max="10525" width="8.140625" style="6" customWidth="1"/>
    <col min="10526" max="10526" width="8" style="6" customWidth="1"/>
    <col min="10527" max="10527" width="7.140625" style="6" customWidth="1"/>
    <col min="10528" max="10528" width="6.5703125" style="6" customWidth="1"/>
    <col min="10529" max="10529" width="4.5703125" style="6" customWidth="1"/>
    <col min="10530" max="10530" width="7.85546875" style="6" customWidth="1"/>
    <col min="10531" max="10531" width="8.140625" style="6" customWidth="1"/>
    <col min="10532" max="10535" width="4.5703125" style="6" customWidth="1"/>
    <col min="10536" max="10536" width="11.5703125" style="6"/>
    <col min="10537" max="10537" width="8.42578125" style="6" customWidth="1"/>
    <col min="10538" max="10538" width="5.42578125" style="6" customWidth="1"/>
    <col min="10539" max="10540" width="5.140625" style="6" customWidth="1"/>
    <col min="10541" max="10541" width="6.42578125" style="6" customWidth="1"/>
    <col min="10542" max="10542" width="11.5703125" style="6"/>
    <col min="10543" max="10543" width="8.42578125" style="6" customWidth="1"/>
    <col min="10544" max="10544" width="3.140625" style="6" customWidth="1"/>
    <col min="10545" max="10545" width="5.140625" style="6" customWidth="1"/>
    <col min="10546" max="10546" width="7.42578125" style="6" customWidth="1"/>
    <col min="10547" max="10547" width="4.5703125" style="6" customWidth="1"/>
    <col min="10548" max="10752" width="11.5703125" style="6"/>
    <col min="10753" max="10753" width="1.85546875" style="6" customWidth="1"/>
    <col min="10754" max="10754" width="4.5703125" style="6" customWidth="1"/>
    <col min="10755" max="10755" width="18.85546875" style="6" customWidth="1"/>
    <col min="10756" max="10756" width="6.85546875" style="6" customWidth="1"/>
    <col min="10757" max="10757" width="8.140625" style="6" customWidth="1"/>
    <col min="10758" max="10761" width="4.5703125" style="6" customWidth="1"/>
    <col min="10762" max="10762" width="7.5703125" style="6" customWidth="1"/>
    <col min="10763" max="10764" width="8.5703125" style="6" customWidth="1"/>
    <col min="10765" max="10765" width="8.140625" style="6" customWidth="1"/>
    <col min="10766" max="10767" width="4.5703125" style="6" customWidth="1"/>
    <col min="10768" max="10768" width="7.140625" style="6" customWidth="1"/>
    <col min="10769" max="10769" width="7.85546875" style="6" customWidth="1"/>
    <col min="10770" max="10770" width="4.5703125" style="6" customWidth="1"/>
    <col min="10771" max="10771" width="8.140625" style="6" customWidth="1"/>
    <col min="10772" max="10772" width="9.42578125" style="6" customWidth="1"/>
    <col min="10773" max="10773" width="7.140625" style="6" customWidth="1"/>
    <col min="10774" max="10775" width="8.5703125" style="6" customWidth="1"/>
    <col min="10776" max="10776" width="4.5703125" style="6" customWidth="1"/>
    <col min="10777" max="10777" width="7.42578125" style="6" customWidth="1"/>
    <col min="10778" max="10779" width="4.5703125" style="6" customWidth="1"/>
    <col min="10780" max="10780" width="7" style="6" customWidth="1"/>
    <col min="10781" max="10781" width="8.140625" style="6" customWidth="1"/>
    <col min="10782" max="10782" width="8" style="6" customWidth="1"/>
    <col min="10783" max="10783" width="7.140625" style="6" customWidth="1"/>
    <col min="10784" max="10784" width="6.5703125" style="6" customWidth="1"/>
    <col min="10785" max="10785" width="4.5703125" style="6" customWidth="1"/>
    <col min="10786" max="10786" width="7.85546875" style="6" customWidth="1"/>
    <col min="10787" max="10787" width="8.140625" style="6" customWidth="1"/>
    <col min="10788" max="10791" width="4.5703125" style="6" customWidth="1"/>
    <col min="10792" max="10792" width="11.5703125" style="6"/>
    <col min="10793" max="10793" width="8.42578125" style="6" customWidth="1"/>
    <col min="10794" max="10794" width="5.42578125" style="6" customWidth="1"/>
    <col min="10795" max="10796" width="5.140625" style="6" customWidth="1"/>
    <col min="10797" max="10797" width="6.42578125" style="6" customWidth="1"/>
    <col min="10798" max="10798" width="11.5703125" style="6"/>
    <col min="10799" max="10799" width="8.42578125" style="6" customWidth="1"/>
    <col min="10800" max="10800" width="3.140625" style="6" customWidth="1"/>
    <col min="10801" max="10801" width="5.140625" style="6" customWidth="1"/>
    <col min="10802" max="10802" width="7.42578125" style="6" customWidth="1"/>
    <col min="10803" max="10803" width="4.5703125" style="6" customWidth="1"/>
    <col min="10804" max="11008" width="11.5703125" style="6"/>
    <col min="11009" max="11009" width="1.85546875" style="6" customWidth="1"/>
    <col min="11010" max="11010" width="4.5703125" style="6" customWidth="1"/>
    <col min="11011" max="11011" width="18.85546875" style="6" customWidth="1"/>
    <col min="11012" max="11012" width="6.85546875" style="6" customWidth="1"/>
    <col min="11013" max="11013" width="8.140625" style="6" customWidth="1"/>
    <col min="11014" max="11017" width="4.5703125" style="6" customWidth="1"/>
    <col min="11018" max="11018" width="7.5703125" style="6" customWidth="1"/>
    <col min="11019" max="11020" width="8.5703125" style="6" customWidth="1"/>
    <col min="11021" max="11021" width="8.140625" style="6" customWidth="1"/>
    <col min="11022" max="11023" width="4.5703125" style="6" customWidth="1"/>
    <col min="11024" max="11024" width="7.140625" style="6" customWidth="1"/>
    <col min="11025" max="11025" width="7.85546875" style="6" customWidth="1"/>
    <col min="11026" max="11026" width="4.5703125" style="6" customWidth="1"/>
    <col min="11027" max="11027" width="8.140625" style="6" customWidth="1"/>
    <col min="11028" max="11028" width="9.42578125" style="6" customWidth="1"/>
    <col min="11029" max="11029" width="7.140625" style="6" customWidth="1"/>
    <col min="11030" max="11031" width="8.5703125" style="6" customWidth="1"/>
    <col min="11032" max="11032" width="4.5703125" style="6" customWidth="1"/>
    <col min="11033" max="11033" width="7.42578125" style="6" customWidth="1"/>
    <col min="11034" max="11035" width="4.5703125" style="6" customWidth="1"/>
    <col min="11036" max="11036" width="7" style="6" customWidth="1"/>
    <col min="11037" max="11037" width="8.140625" style="6" customWidth="1"/>
    <col min="11038" max="11038" width="8" style="6" customWidth="1"/>
    <col min="11039" max="11039" width="7.140625" style="6" customWidth="1"/>
    <col min="11040" max="11040" width="6.5703125" style="6" customWidth="1"/>
    <col min="11041" max="11041" width="4.5703125" style="6" customWidth="1"/>
    <col min="11042" max="11042" width="7.85546875" style="6" customWidth="1"/>
    <col min="11043" max="11043" width="8.140625" style="6" customWidth="1"/>
    <col min="11044" max="11047" width="4.5703125" style="6" customWidth="1"/>
    <col min="11048" max="11048" width="11.5703125" style="6"/>
    <col min="11049" max="11049" width="8.42578125" style="6" customWidth="1"/>
    <col min="11050" max="11050" width="5.42578125" style="6" customWidth="1"/>
    <col min="11051" max="11052" width="5.140625" style="6" customWidth="1"/>
    <col min="11053" max="11053" width="6.42578125" style="6" customWidth="1"/>
    <col min="11054" max="11054" width="11.5703125" style="6"/>
    <col min="11055" max="11055" width="8.42578125" style="6" customWidth="1"/>
    <col min="11056" max="11056" width="3.140625" style="6" customWidth="1"/>
    <col min="11057" max="11057" width="5.140625" style="6" customWidth="1"/>
    <col min="11058" max="11058" width="7.42578125" style="6" customWidth="1"/>
    <col min="11059" max="11059" width="4.5703125" style="6" customWidth="1"/>
    <col min="11060" max="11264" width="11.5703125" style="6"/>
    <col min="11265" max="11265" width="1.85546875" style="6" customWidth="1"/>
    <col min="11266" max="11266" width="4.5703125" style="6" customWidth="1"/>
    <col min="11267" max="11267" width="18.85546875" style="6" customWidth="1"/>
    <col min="11268" max="11268" width="6.85546875" style="6" customWidth="1"/>
    <col min="11269" max="11269" width="8.140625" style="6" customWidth="1"/>
    <col min="11270" max="11273" width="4.5703125" style="6" customWidth="1"/>
    <col min="11274" max="11274" width="7.5703125" style="6" customWidth="1"/>
    <col min="11275" max="11276" width="8.5703125" style="6" customWidth="1"/>
    <col min="11277" max="11277" width="8.140625" style="6" customWidth="1"/>
    <col min="11278" max="11279" width="4.5703125" style="6" customWidth="1"/>
    <col min="11280" max="11280" width="7.140625" style="6" customWidth="1"/>
    <col min="11281" max="11281" width="7.85546875" style="6" customWidth="1"/>
    <col min="11282" max="11282" width="4.5703125" style="6" customWidth="1"/>
    <col min="11283" max="11283" width="8.140625" style="6" customWidth="1"/>
    <col min="11284" max="11284" width="9.42578125" style="6" customWidth="1"/>
    <col min="11285" max="11285" width="7.140625" style="6" customWidth="1"/>
    <col min="11286" max="11287" width="8.5703125" style="6" customWidth="1"/>
    <col min="11288" max="11288" width="4.5703125" style="6" customWidth="1"/>
    <col min="11289" max="11289" width="7.42578125" style="6" customWidth="1"/>
    <col min="11290" max="11291" width="4.5703125" style="6" customWidth="1"/>
    <col min="11292" max="11292" width="7" style="6" customWidth="1"/>
    <col min="11293" max="11293" width="8.140625" style="6" customWidth="1"/>
    <col min="11294" max="11294" width="8" style="6" customWidth="1"/>
    <col min="11295" max="11295" width="7.140625" style="6" customWidth="1"/>
    <col min="11296" max="11296" width="6.5703125" style="6" customWidth="1"/>
    <col min="11297" max="11297" width="4.5703125" style="6" customWidth="1"/>
    <col min="11298" max="11298" width="7.85546875" style="6" customWidth="1"/>
    <col min="11299" max="11299" width="8.140625" style="6" customWidth="1"/>
    <col min="11300" max="11303" width="4.5703125" style="6" customWidth="1"/>
    <col min="11304" max="11304" width="11.5703125" style="6"/>
    <col min="11305" max="11305" width="8.42578125" style="6" customWidth="1"/>
    <col min="11306" max="11306" width="5.42578125" style="6" customWidth="1"/>
    <col min="11307" max="11308" width="5.140625" style="6" customWidth="1"/>
    <col min="11309" max="11309" width="6.42578125" style="6" customWidth="1"/>
    <col min="11310" max="11310" width="11.5703125" style="6"/>
    <col min="11311" max="11311" width="8.42578125" style="6" customWidth="1"/>
    <col min="11312" max="11312" width="3.140625" style="6" customWidth="1"/>
    <col min="11313" max="11313" width="5.140625" style="6" customWidth="1"/>
    <col min="11314" max="11314" width="7.42578125" style="6" customWidth="1"/>
    <col min="11315" max="11315" width="4.5703125" style="6" customWidth="1"/>
    <col min="11316" max="11520" width="11.5703125" style="6"/>
    <col min="11521" max="11521" width="1.85546875" style="6" customWidth="1"/>
    <col min="11522" max="11522" width="4.5703125" style="6" customWidth="1"/>
    <col min="11523" max="11523" width="18.85546875" style="6" customWidth="1"/>
    <col min="11524" max="11524" width="6.85546875" style="6" customWidth="1"/>
    <col min="11525" max="11525" width="8.140625" style="6" customWidth="1"/>
    <col min="11526" max="11529" width="4.5703125" style="6" customWidth="1"/>
    <col min="11530" max="11530" width="7.5703125" style="6" customWidth="1"/>
    <col min="11531" max="11532" width="8.5703125" style="6" customWidth="1"/>
    <col min="11533" max="11533" width="8.140625" style="6" customWidth="1"/>
    <col min="11534" max="11535" width="4.5703125" style="6" customWidth="1"/>
    <col min="11536" max="11536" width="7.140625" style="6" customWidth="1"/>
    <col min="11537" max="11537" width="7.85546875" style="6" customWidth="1"/>
    <col min="11538" max="11538" width="4.5703125" style="6" customWidth="1"/>
    <col min="11539" max="11539" width="8.140625" style="6" customWidth="1"/>
    <col min="11540" max="11540" width="9.42578125" style="6" customWidth="1"/>
    <col min="11541" max="11541" width="7.140625" style="6" customWidth="1"/>
    <col min="11542" max="11543" width="8.5703125" style="6" customWidth="1"/>
    <col min="11544" max="11544" width="4.5703125" style="6" customWidth="1"/>
    <col min="11545" max="11545" width="7.42578125" style="6" customWidth="1"/>
    <col min="11546" max="11547" width="4.5703125" style="6" customWidth="1"/>
    <col min="11548" max="11548" width="7" style="6" customWidth="1"/>
    <col min="11549" max="11549" width="8.140625" style="6" customWidth="1"/>
    <col min="11550" max="11550" width="8" style="6" customWidth="1"/>
    <col min="11551" max="11551" width="7.140625" style="6" customWidth="1"/>
    <col min="11552" max="11552" width="6.5703125" style="6" customWidth="1"/>
    <col min="11553" max="11553" width="4.5703125" style="6" customWidth="1"/>
    <col min="11554" max="11554" width="7.85546875" style="6" customWidth="1"/>
    <col min="11555" max="11555" width="8.140625" style="6" customWidth="1"/>
    <col min="11556" max="11559" width="4.5703125" style="6" customWidth="1"/>
    <col min="11560" max="11560" width="11.5703125" style="6"/>
    <col min="11561" max="11561" width="8.42578125" style="6" customWidth="1"/>
    <col min="11562" max="11562" width="5.42578125" style="6" customWidth="1"/>
    <col min="11563" max="11564" width="5.140625" style="6" customWidth="1"/>
    <col min="11565" max="11565" width="6.42578125" style="6" customWidth="1"/>
    <col min="11566" max="11566" width="11.5703125" style="6"/>
    <col min="11567" max="11567" width="8.42578125" style="6" customWidth="1"/>
    <col min="11568" max="11568" width="3.140625" style="6" customWidth="1"/>
    <col min="11569" max="11569" width="5.140625" style="6" customWidth="1"/>
    <col min="11570" max="11570" width="7.42578125" style="6" customWidth="1"/>
    <col min="11571" max="11571" width="4.5703125" style="6" customWidth="1"/>
    <col min="11572" max="11776" width="11.5703125" style="6"/>
    <col min="11777" max="11777" width="1.85546875" style="6" customWidth="1"/>
    <col min="11778" max="11778" width="4.5703125" style="6" customWidth="1"/>
    <col min="11779" max="11779" width="18.85546875" style="6" customWidth="1"/>
    <col min="11780" max="11780" width="6.85546875" style="6" customWidth="1"/>
    <col min="11781" max="11781" width="8.140625" style="6" customWidth="1"/>
    <col min="11782" max="11785" width="4.5703125" style="6" customWidth="1"/>
    <col min="11786" max="11786" width="7.5703125" style="6" customWidth="1"/>
    <col min="11787" max="11788" width="8.5703125" style="6" customWidth="1"/>
    <col min="11789" max="11789" width="8.140625" style="6" customWidth="1"/>
    <col min="11790" max="11791" width="4.5703125" style="6" customWidth="1"/>
    <col min="11792" max="11792" width="7.140625" style="6" customWidth="1"/>
    <col min="11793" max="11793" width="7.85546875" style="6" customWidth="1"/>
    <col min="11794" max="11794" width="4.5703125" style="6" customWidth="1"/>
    <col min="11795" max="11795" width="8.140625" style="6" customWidth="1"/>
    <col min="11796" max="11796" width="9.42578125" style="6" customWidth="1"/>
    <col min="11797" max="11797" width="7.140625" style="6" customWidth="1"/>
    <col min="11798" max="11799" width="8.5703125" style="6" customWidth="1"/>
    <col min="11800" max="11800" width="4.5703125" style="6" customWidth="1"/>
    <col min="11801" max="11801" width="7.42578125" style="6" customWidth="1"/>
    <col min="11802" max="11803" width="4.5703125" style="6" customWidth="1"/>
    <col min="11804" max="11804" width="7" style="6" customWidth="1"/>
    <col min="11805" max="11805" width="8.140625" style="6" customWidth="1"/>
    <col min="11806" max="11806" width="8" style="6" customWidth="1"/>
    <col min="11807" max="11807" width="7.140625" style="6" customWidth="1"/>
    <col min="11808" max="11808" width="6.5703125" style="6" customWidth="1"/>
    <col min="11809" max="11809" width="4.5703125" style="6" customWidth="1"/>
    <col min="11810" max="11810" width="7.85546875" style="6" customWidth="1"/>
    <col min="11811" max="11811" width="8.140625" style="6" customWidth="1"/>
    <col min="11812" max="11815" width="4.5703125" style="6" customWidth="1"/>
    <col min="11816" max="11816" width="11.5703125" style="6"/>
    <col min="11817" max="11817" width="8.42578125" style="6" customWidth="1"/>
    <col min="11818" max="11818" width="5.42578125" style="6" customWidth="1"/>
    <col min="11819" max="11820" width="5.140625" style="6" customWidth="1"/>
    <col min="11821" max="11821" width="6.42578125" style="6" customWidth="1"/>
    <col min="11822" max="11822" width="11.5703125" style="6"/>
    <col min="11823" max="11823" width="8.42578125" style="6" customWidth="1"/>
    <col min="11824" max="11824" width="3.140625" style="6" customWidth="1"/>
    <col min="11825" max="11825" width="5.140625" style="6" customWidth="1"/>
    <col min="11826" max="11826" width="7.42578125" style="6" customWidth="1"/>
    <col min="11827" max="11827" width="4.5703125" style="6" customWidth="1"/>
    <col min="11828" max="12032" width="11.5703125" style="6"/>
    <col min="12033" max="12033" width="1.85546875" style="6" customWidth="1"/>
    <col min="12034" max="12034" width="4.5703125" style="6" customWidth="1"/>
    <col min="12035" max="12035" width="18.85546875" style="6" customWidth="1"/>
    <col min="12036" max="12036" width="6.85546875" style="6" customWidth="1"/>
    <col min="12037" max="12037" width="8.140625" style="6" customWidth="1"/>
    <col min="12038" max="12041" width="4.5703125" style="6" customWidth="1"/>
    <col min="12042" max="12042" width="7.5703125" style="6" customWidth="1"/>
    <col min="12043" max="12044" width="8.5703125" style="6" customWidth="1"/>
    <col min="12045" max="12045" width="8.140625" style="6" customWidth="1"/>
    <col min="12046" max="12047" width="4.5703125" style="6" customWidth="1"/>
    <col min="12048" max="12048" width="7.140625" style="6" customWidth="1"/>
    <col min="12049" max="12049" width="7.85546875" style="6" customWidth="1"/>
    <col min="12050" max="12050" width="4.5703125" style="6" customWidth="1"/>
    <col min="12051" max="12051" width="8.140625" style="6" customWidth="1"/>
    <col min="12052" max="12052" width="9.42578125" style="6" customWidth="1"/>
    <col min="12053" max="12053" width="7.140625" style="6" customWidth="1"/>
    <col min="12054" max="12055" width="8.5703125" style="6" customWidth="1"/>
    <col min="12056" max="12056" width="4.5703125" style="6" customWidth="1"/>
    <col min="12057" max="12057" width="7.42578125" style="6" customWidth="1"/>
    <col min="12058" max="12059" width="4.5703125" style="6" customWidth="1"/>
    <col min="12060" max="12060" width="7" style="6" customWidth="1"/>
    <col min="12061" max="12061" width="8.140625" style="6" customWidth="1"/>
    <col min="12062" max="12062" width="8" style="6" customWidth="1"/>
    <col min="12063" max="12063" width="7.140625" style="6" customWidth="1"/>
    <col min="12064" max="12064" width="6.5703125" style="6" customWidth="1"/>
    <col min="12065" max="12065" width="4.5703125" style="6" customWidth="1"/>
    <col min="12066" max="12066" width="7.85546875" style="6" customWidth="1"/>
    <col min="12067" max="12067" width="8.140625" style="6" customWidth="1"/>
    <col min="12068" max="12071" width="4.5703125" style="6" customWidth="1"/>
    <col min="12072" max="12072" width="11.5703125" style="6"/>
    <col min="12073" max="12073" width="8.42578125" style="6" customWidth="1"/>
    <col min="12074" max="12074" width="5.42578125" style="6" customWidth="1"/>
    <col min="12075" max="12076" width="5.140625" style="6" customWidth="1"/>
    <col min="12077" max="12077" width="6.42578125" style="6" customWidth="1"/>
    <col min="12078" max="12078" width="11.5703125" style="6"/>
    <col min="12079" max="12079" width="8.42578125" style="6" customWidth="1"/>
    <col min="12080" max="12080" width="3.140625" style="6" customWidth="1"/>
    <col min="12081" max="12081" width="5.140625" style="6" customWidth="1"/>
    <col min="12082" max="12082" width="7.42578125" style="6" customWidth="1"/>
    <col min="12083" max="12083" width="4.5703125" style="6" customWidth="1"/>
    <col min="12084" max="12288" width="11.5703125" style="6"/>
    <col min="12289" max="12289" width="1.85546875" style="6" customWidth="1"/>
    <col min="12290" max="12290" width="4.5703125" style="6" customWidth="1"/>
    <col min="12291" max="12291" width="18.85546875" style="6" customWidth="1"/>
    <col min="12292" max="12292" width="6.85546875" style="6" customWidth="1"/>
    <col min="12293" max="12293" width="8.140625" style="6" customWidth="1"/>
    <col min="12294" max="12297" width="4.5703125" style="6" customWidth="1"/>
    <col min="12298" max="12298" width="7.5703125" style="6" customWidth="1"/>
    <col min="12299" max="12300" width="8.5703125" style="6" customWidth="1"/>
    <col min="12301" max="12301" width="8.140625" style="6" customWidth="1"/>
    <col min="12302" max="12303" width="4.5703125" style="6" customWidth="1"/>
    <col min="12304" max="12304" width="7.140625" style="6" customWidth="1"/>
    <col min="12305" max="12305" width="7.85546875" style="6" customWidth="1"/>
    <col min="12306" max="12306" width="4.5703125" style="6" customWidth="1"/>
    <col min="12307" max="12307" width="8.140625" style="6" customWidth="1"/>
    <col min="12308" max="12308" width="9.42578125" style="6" customWidth="1"/>
    <col min="12309" max="12309" width="7.140625" style="6" customWidth="1"/>
    <col min="12310" max="12311" width="8.5703125" style="6" customWidth="1"/>
    <col min="12312" max="12312" width="4.5703125" style="6" customWidth="1"/>
    <col min="12313" max="12313" width="7.42578125" style="6" customWidth="1"/>
    <col min="12314" max="12315" width="4.5703125" style="6" customWidth="1"/>
    <col min="12316" max="12316" width="7" style="6" customWidth="1"/>
    <col min="12317" max="12317" width="8.140625" style="6" customWidth="1"/>
    <col min="12318" max="12318" width="8" style="6" customWidth="1"/>
    <col min="12319" max="12319" width="7.140625" style="6" customWidth="1"/>
    <col min="12320" max="12320" width="6.5703125" style="6" customWidth="1"/>
    <col min="12321" max="12321" width="4.5703125" style="6" customWidth="1"/>
    <col min="12322" max="12322" width="7.85546875" style="6" customWidth="1"/>
    <col min="12323" max="12323" width="8.140625" style="6" customWidth="1"/>
    <col min="12324" max="12327" width="4.5703125" style="6" customWidth="1"/>
    <col min="12328" max="12328" width="11.5703125" style="6"/>
    <col min="12329" max="12329" width="8.42578125" style="6" customWidth="1"/>
    <col min="12330" max="12330" width="5.42578125" style="6" customWidth="1"/>
    <col min="12331" max="12332" width="5.140625" style="6" customWidth="1"/>
    <col min="12333" max="12333" width="6.42578125" style="6" customWidth="1"/>
    <col min="12334" max="12334" width="11.5703125" style="6"/>
    <col min="12335" max="12335" width="8.42578125" style="6" customWidth="1"/>
    <col min="12336" max="12336" width="3.140625" style="6" customWidth="1"/>
    <col min="12337" max="12337" width="5.140625" style="6" customWidth="1"/>
    <col min="12338" max="12338" width="7.42578125" style="6" customWidth="1"/>
    <col min="12339" max="12339" width="4.5703125" style="6" customWidth="1"/>
    <col min="12340" max="12544" width="11.5703125" style="6"/>
    <col min="12545" max="12545" width="1.85546875" style="6" customWidth="1"/>
    <col min="12546" max="12546" width="4.5703125" style="6" customWidth="1"/>
    <col min="12547" max="12547" width="18.85546875" style="6" customWidth="1"/>
    <col min="12548" max="12548" width="6.85546875" style="6" customWidth="1"/>
    <col min="12549" max="12549" width="8.140625" style="6" customWidth="1"/>
    <col min="12550" max="12553" width="4.5703125" style="6" customWidth="1"/>
    <col min="12554" max="12554" width="7.5703125" style="6" customWidth="1"/>
    <col min="12555" max="12556" width="8.5703125" style="6" customWidth="1"/>
    <col min="12557" max="12557" width="8.140625" style="6" customWidth="1"/>
    <col min="12558" max="12559" width="4.5703125" style="6" customWidth="1"/>
    <col min="12560" max="12560" width="7.140625" style="6" customWidth="1"/>
    <col min="12561" max="12561" width="7.85546875" style="6" customWidth="1"/>
    <col min="12562" max="12562" width="4.5703125" style="6" customWidth="1"/>
    <col min="12563" max="12563" width="8.140625" style="6" customWidth="1"/>
    <col min="12564" max="12564" width="9.42578125" style="6" customWidth="1"/>
    <col min="12565" max="12565" width="7.140625" style="6" customWidth="1"/>
    <col min="12566" max="12567" width="8.5703125" style="6" customWidth="1"/>
    <col min="12568" max="12568" width="4.5703125" style="6" customWidth="1"/>
    <col min="12569" max="12569" width="7.42578125" style="6" customWidth="1"/>
    <col min="12570" max="12571" width="4.5703125" style="6" customWidth="1"/>
    <col min="12572" max="12572" width="7" style="6" customWidth="1"/>
    <col min="12573" max="12573" width="8.140625" style="6" customWidth="1"/>
    <col min="12574" max="12574" width="8" style="6" customWidth="1"/>
    <col min="12575" max="12575" width="7.140625" style="6" customWidth="1"/>
    <col min="12576" max="12576" width="6.5703125" style="6" customWidth="1"/>
    <col min="12577" max="12577" width="4.5703125" style="6" customWidth="1"/>
    <col min="12578" max="12578" width="7.85546875" style="6" customWidth="1"/>
    <col min="12579" max="12579" width="8.140625" style="6" customWidth="1"/>
    <col min="12580" max="12583" width="4.5703125" style="6" customWidth="1"/>
    <col min="12584" max="12584" width="11.5703125" style="6"/>
    <col min="12585" max="12585" width="8.42578125" style="6" customWidth="1"/>
    <col min="12586" max="12586" width="5.42578125" style="6" customWidth="1"/>
    <col min="12587" max="12588" width="5.140625" style="6" customWidth="1"/>
    <col min="12589" max="12589" width="6.42578125" style="6" customWidth="1"/>
    <col min="12590" max="12590" width="11.5703125" style="6"/>
    <col min="12591" max="12591" width="8.42578125" style="6" customWidth="1"/>
    <col min="12592" max="12592" width="3.140625" style="6" customWidth="1"/>
    <col min="12593" max="12593" width="5.140625" style="6" customWidth="1"/>
    <col min="12594" max="12594" width="7.42578125" style="6" customWidth="1"/>
    <col min="12595" max="12595" width="4.5703125" style="6" customWidth="1"/>
    <col min="12596" max="12800" width="11.5703125" style="6"/>
    <col min="12801" max="12801" width="1.85546875" style="6" customWidth="1"/>
    <col min="12802" max="12802" width="4.5703125" style="6" customWidth="1"/>
    <col min="12803" max="12803" width="18.85546875" style="6" customWidth="1"/>
    <col min="12804" max="12804" width="6.85546875" style="6" customWidth="1"/>
    <col min="12805" max="12805" width="8.140625" style="6" customWidth="1"/>
    <col min="12806" max="12809" width="4.5703125" style="6" customWidth="1"/>
    <col min="12810" max="12810" width="7.5703125" style="6" customWidth="1"/>
    <col min="12811" max="12812" width="8.5703125" style="6" customWidth="1"/>
    <col min="12813" max="12813" width="8.140625" style="6" customWidth="1"/>
    <col min="12814" max="12815" width="4.5703125" style="6" customWidth="1"/>
    <col min="12816" max="12816" width="7.140625" style="6" customWidth="1"/>
    <col min="12817" max="12817" width="7.85546875" style="6" customWidth="1"/>
    <col min="12818" max="12818" width="4.5703125" style="6" customWidth="1"/>
    <col min="12819" max="12819" width="8.140625" style="6" customWidth="1"/>
    <col min="12820" max="12820" width="9.42578125" style="6" customWidth="1"/>
    <col min="12821" max="12821" width="7.140625" style="6" customWidth="1"/>
    <col min="12822" max="12823" width="8.5703125" style="6" customWidth="1"/>
    <col min="12824" max="12824" width="4.5703125" style="6" customWidth="1"/>
    <col min="12825" max="12825" width="7.42578125" style="6" customWidth="1"/>
    <col min="12826" max="12827" width="4.5703125" style="6" customWidth="1"/>
    <col min="12828" max="12828" width="7" style="6" customWidth="1"/>
    <col min="12829" max="12829" width="8.140625" style="6" customWidth="1"/>
    <col min="12830" max="12830" width="8" style="6" customWidth="1"/>
    <col min="12831" max="12831" width="7.140625" style="6" customWidth="1"/>
    <col min="12832" max="12832" width="6.5703125" style="6" customWidth="1"/>
    <col min="12833" max="12833" width="4.5703125" style="6" customWidth="1"/>
    <col min="12834" max="12834" width="7.85546875" style="6" customWidth="1"/>
    <col min="12835" max="12835" width="8.140625" style="6" customWidth="1"/>
    <col min="12836" max="12839" width="4.5703125" style="6" customWidth="1"/>
    <col min="12840" max="12840" width="11.5703125" style="6"/>
    <col min="12841" max="12841" width="8.42578125" style="6" customWidth="1"/>
    <col min="12842" max="12842" width="5.42578125" style="6" customWidth="1"/>
    <col min="12843" max="12844" width="5.140625" style="6" customWidth="1"/>
    <col min="12845" max="12845" width="6.42578125" style="6" customWidth="1"/>
    <col min="12846" max="12846" width="11.5703125" style="6"/>
    <col min="12847" max="12847" width="8.42578125" style="6" customWidth="1"/>
    <col min="12848" max="12848" width="3.140625" style="6" customWidth="1"/>
    <col min="12849" max="12849" width="5.140625" style="6" customWidth="1"/>
    <col min="12850" max="12850" width="7.42578125" style="6" customWidth="1"/>
    <col min="12851" max="12851" width="4.5703125" style="6" customWidth="1"/>
    <col min="12852" max="13056" width="11.5703125" style="6"/>
    <col min="13057" max="13057" width="1.85546875" style="6" customWidth="1"/>
    <col min="13058" max="13058" width="4.5703125" style="6" customWidth="1"/>
    <col min="13059" max="13059" width="18.85546875" style="6" customWidth="1"/>
    <col min="13060" max="13060" width="6.85546875" style="6" customWidth="1"/>
    <col min="13061" max="13061" width="8.140625" style="6" customWidth="1"/>
    <col min="13062" max="13065" width="4.5703125" style="6" customWidth="1"/>
    <col min="13066" max="13066" width="7.5703125" style="6" customWidth="1"/>
    <col min="13067" max="13068" width="8.5703125" style="6" customWidth="1"/>
    <col min="13069" max="13069" width="8.140625" style="6" customWidth="1"/>
    <col min="13070" max="13071" width="4.5703125" style="6" customWidth="1"/>
    <col min="13072" max="13072" width="7.140625" style="6" customWidth="1"/>
    <col min="13073" max="13073" width="7.85546875" style="6" customWidth="1"/>
    <col min="13074" max="13074" width="4.5703125" style="6" customWidth="1"/>
    <col min="13075" max="13075" width="8.140625" style="6" customWidth="1"/>
    <col min="13076" max="13076" width="9.42578125" style="6" customWidth="1"/>
    <col min="13077" max="13077" width="7.140625" style="6" customWidth="1"/>
    <col min="13078" max="13079" width="8.5703125" style="6" customWidth="1"/>
    <col min="13080" max="13080" width="4.5703125" style="6" customWidth="1"/>
    <col min="13081" max="13081" width="7.42578125" style="6" customWidth="1"/>
    <col min="13082" max="13083" width="4.5703125" style="6" customWidth="1"/>
    <col min="13084" max="13084" width="7" style="6" customWidth="1"/>
    <col min="13085" max="13085" width="8.140625" style="6" customWidth="1"/>
    <col min="13086" max="13086" width="8" style="6" customWidth="1"/>
    <col min="13087" max="13087" width="7.140625" style="6" customWidth="1"/>
    <col min="13088" max="13088" width="6.5703125" style="6" customWidth="1"/>
    <col min="13089" max="13089" width="4.5703125" style="6" customWidth="1"/>
    <col min="13090" max="13090" width="7.85546875" style="6" customWidth="1"/>
    <col min="13091" max="13091" width="8.140625" style="6" customWidth="1"/>
    <col min="13092" max="13095" width="4.5703125" style="6" customWidth="1"/>
    <col min="13096" max="13096" width="11.5703125" style="6"/>
    <col min="13097" max="13097" width="8.42578125" style="6" customWidth="1"/>
    <col min="13098" max="13098" width="5.42578125" style="6" customWidth="1"/>
    <col min="13099" max="13100" width="5.140625" style="6" customWidth="1"/>
    <col min="13101" max="13101" width="6.42578125" style="6" customWidth="1"/>
    <col min="13102" max="13102" width="11.5703125" style="6"/>
    <col min="13103" max="13103" width="8.42578125" style="6" customWidth="1"/>
    <col min="13104" max="13104" width="3.140625" style="6" customWidth="1"/>
    <col min="13105" max="13105" width="5.140625" style="6" customWidth="1"/>
    <col min="13106" max="13106" width="7.42578125" style="6" customWidth="1"/>
    <col min="13107" max="13107" width="4.5703125" style="6" customWidth="1"/>
    <col min="13108" max="13312" width="11.5703125" style="6"/>
    <col min="13313" max="13313" width="1.85546875" style="6" customWidth="1"/>
    <col min="13314" max="13314" width="4.5703125" style="6" customWidth="1"/>
    <col min="13315" max="13315" width="18.85546875" style="6" customWidth="1"/>
    <col min="13316" max="13316" width="6.85546875" style="6" customWidth="1"/>
    <col min="13317" max="13317" width="8.140625" style="6" customWidth="1"/>
    <col min="13318" max="13321" width="4.5703125" style="6" customWidth="1"/>
    <col min="13322" max="13322" width="7.5703125" style="6" customWidth="1"/>
    <col min="13323" max="13324" width="8.5703125" style="6" customWidth="1"/>
    <col min="13325" max="13325" width="8.140625" style="6" customWidth="1"/>
    <col min="13326" max="13327" width="4.5703125" style="6" customWidth="1"/>
    <col min="13328" max="13328" width="7.140625" style="6" customWidth="1"/>
    <col min="13329" max="13329" width="7.85546875" style="6" customWidth="1"/>
    <col min="13330" max="13330" width="4.5703125" style="6" customWidth="1"/>
    <col min="13331" max="13331" width="8.140625" style="6" customWidth="1"/>
    <col min="13332" max="13332" width="9.42578125" style="6" customWidth="1"/>
    <col min="13333" max="13333" width="7.140625" style="6" customWidth="1"/>
    <col min="13334" max="13335" width="8.5703125" style="6" customWidth="1"/>
    <col min="13336" max="13336" width="4.5703125" style="6" customWidth="1"/>
    <col min="13337" max="13337" width="7.42578125" style="6" customWidth="1"/>
    <col min="13338" max="13339" width="4.5703125" style="6" customWidth="1"/>
    <col min="13340" max="13340" width="7" style="6" customWidth="1"/>
    <col min="13341" max="13341" width="8.140625" style="6" customWidth="1"/>
    <col min="13342" max="13342" width="8" style="6" customWidth="1"/>
    <col min="13343" max="13343" width="7.140625" style="6" customWidth="1"/>
    <col min="13344" max="13344" width="6.5703125" style="6" customWidth="1"/>
    <col min="13345" max="13345" width="4.5703125" style="6" customWidth="1"/>
    <col min="13346" max="13346" width="7.85546875" style="6" customWidth="1"/>
    <col min="13347" max="13347" width="8.140625" style="6" customWidth="1"/>
    <col min="13348" max="13351" width="4.5703125" style="6" customWidth="1"/>
    <col min="13352" max="13352" width="11.5703125" style="6"/>
    <col min="13353" max="13353" width="8.42578125" style="6" customWidth="1"/>
    <col min="13354" max="13354" width="5.42578125" style="6" customWidth="1"/>
    <col min="13355" max="13356" width="5.140625" style="6" customWidth="1"/>
    <col min="13357" max="13357" width="6.42578125" style="6" customWidth="1"/>
    <col min="13358" max="13358" width="11.5703125" style="6"/>
    <col min="13359" max="13359" width="8.42578125" style="6" customWidth="1"/>
    <col min="13360" max="13360" width="3.140625" style="6" customWidth="1"/>
    <col min="13361" max="13361" width="5.140625" style="6" customWidth="1"/>
    <col min="13362" max="13362" width="7.42578125" style="6" customWidth="1"/>
    <col min="13363" max="13363" width="4.5703125" style="6" customWidth="1"/>
    <col min="13364" max="13568" width="11.5703125" style="6"/>
    <col min="13569" max="13569" width="1.85546875" style="6" customWidth="1"/>
    <col min="13570" max="13570" width="4.5703125" style="6" customWidth="1"/>
    <col min="13571" max="13571" width="18.85546875" style="6" customWidth="1"/>
    <col min="13572" max="13572" width="6.85546875" style="6" customWidth="1"/>
    <col min="13573" max="13573" width="8.140625" style="6" customWidth="1"/>
    <col min="13574" max="13577" width="4.5703125" style="6" customWidth="1"/>
    <col min="13578" max="13578" width="7.5703125" style="6" customWidth="1"/>
    <col min="13579" max="13580" width="8.5703125" style="6" customWidth="1"/>
    <col min="13581" max="13581" width="8.140625" style="6" customWidth="1"/>
    <col min="13582" max="13583" width="4.5703125" style="6" customWidth="1"/>
    <col min="13584" max="13584" width="7.140625" style="6" customWidth="1"/>
    <col min="13585" max="13585" width="7.85546875" style="6" customWidth="1"/>
    <col min="13586" max="13586" width="4.5703125" style="6" customWidth="1"/>
    <col min="13587" max="13587" width="8.140625" style="6" customWidth="1"/>
    <col min="13588" max="13588" width="9.42578125" style="6" customWidth="1"/>
    <col min="13589" max="13589" width="7.140625" style="6" customWidth="1"/>
    <col min="13590" max="13591" width="8.5703125" style="6" customWidth="1"/>
    <col min="13592" max="13592" width="4.5703125" style="6" customWidth="1"/>
    <col min="13593" max="13593" width="7.42578125" style="6" customWidth="1"/>
    <col min="13594" max="13595" width="4.5703125" style="6" customWidth="1"/>
    <col min="13596" max="13596" width="7" style="6" customWidth="1"/>
    <col min="13597" max="13597" width="8.140625" style="6" customWidth="1"/>
    <col min="13598" max="13598" width="8" style="6" customWidth="1"/>
    <col min="13599" max="13599" width="7.140625" style="6" customWidth="1"/>
    <col min="13600" max="13600" width="6.5703125" style="6" customWidth="1"/>
    <col min="13601" max="13601" width="4.5703125" style="6" customWidth="1"/>
    <col min="13602" max="13602" width="7.85546875" style="6" customWidth="1"/>
    <col min="13603" max="13603" width="8.140625" style="6" customWidth="1"/>
    <col min="13604" max="13607" width="4.5703125" style="6" customWidth="1"/>
    <col min="13608" max="13608" width="11.5703125" style="6"/>
    <col min="13609" max="13609" width="8.42578125" style="6" customWidth="1"/>
    <col min="13610" max="13610" width="5.42578125" style="6" customWidth="1"/>
    <col min="13611" max="13612" width="5.140625" style="6" customWidth="1"/>
    <col min="13613" max="13613" width="6.42578125" style="6" customWidth="1"/>
    <col min="13614" max="13614" width="11.5703125" style="6"/>
    <col min="13615" max="13615" width="8.42578125" style="6" customWidth="1"/>
    <col min="13616" max="13616" width="3.140625" style="6" customWidth="1"/>
    <col min="13617" max="13617" width="5.140625" style="6" customWidth="1"/>
    <col min="13618" max="13618" width="7.42578125" style="6" customWidth="1"/>
    <col min="13619" max="13619" width="4.5703125" style="6" customWidth="1"/>
    <col min="13620" max="13824" width="11.5703125" style="6"/>
    <col min="13825" max="13825" width="1.85546875" style="6" customWidth="1"/>
    <col min="13826" max="13826" width="4.5703125" style="6" customWidth="1"/>
    <col min="13827" max="13827" width="18.85546875" style="6" customWidth="1"/>
    <col min="13828" max="13828" width="6.85546875" style="6" customWidth="1"/>
    <col min="13829" max="13829" width="8.140625" style="6" customWidth="1"/>
    <col min="13830" max="13833" width="4.5703125" style="6" customWidth="1"/>
    <col min="13834" max="13834" width="7.5703125" style="6" customWidth="1"/>
    <col min="13835" max="13836" width="8.5703125" style="6" customWidth="1"/>
    <col min="13837" max="13837" width="8.140625" style="6" customWidth="1"/>
    <col min="13838" max="13839" width="4.5703125" style="6" customWidth="1"/>
    <col min="13840" max="13840" width="7.140625" style="6" customWidth="1"/>
    <col min="13841" max="13841" width="7.85546875" style="6" customWidth="1"/>
    <col min="13842" max="13842" width="4.5703125" style="6" customWidth="1"/>
    <col min="13843" max="13843" width="8.140625" style="6" customWidth="1"/>
    <col min="13844" max="13844" width="9.42578125" style="6" customWidth="1"/>
    <col min="13845" max="13845" width="7.140625" style="6" customWidth="1"/>
    <col min="13846" max="13847" width="8.5703125" style="6" customWidth="1"/>
    <col min="13848" max="13848" width="4.5703125" style="6" customWidth="1"/>
    <col min="13849" max="13849" width="7.42578125" style="6" customWidth="1"/>
    <col min="13850" max="13851" width="4.5703125" style="6" customWidth="1"/>
    <col min="13852" max="13852" width="7" style="6" customWidth="1"/>
    <col min="13853" max="13853" width="8.140625" style="6" customWidth="1"/>
    <col min="13854" max="13854" width="8" style="6" customWidth="1"/>
    <col min="13855" max="13855" width="7.140625" style="6" customWidth="1"/>
    <col min="13856" max="13856" width="6.5703125" style="6" customWidth="1"/>
    <col min="13857" max="13857" width="4.5703125" style="6" customWidth="1"/>
    <col min="13858" max="13858" width="7.85546875" style="6" customWidth="1"/>
    <col min="13859" max="13859" width="8.140625" style="6" customWidth="1"/>
    <col min="13860" max="13863" width="4.5703125" style="6" customWidth="1"/>
    <col min="13864" max="13864" width="11.5703125" style="6"/>
    <col min="13865" max="13865" width="8.42578125" style="6" customWidth="1"/>
    <col min="13866" max="13866" width="5.42578125" style="6" customWidth="1"/>
    <col min="13867" max="13868" width="5.140625" style="6" customWidth="1"/>
    <col min="13869" max="13869" width="6.42578125" style="6" customWidth="1"/>
    <col min="13870" max="13870" width="11.5703125" style="6"/>
    <col min="13871" max="13871" width="8.42578125" style="6" customWidth="1"/>
    <col min="13872" max="13872" width="3.140625" style="6" customWidth="1"/>
    <col min="13873" max="13873" width="5.140625" style="6" customWidth="1"/>
    <col min="13874" max="13874" width="7.42578125" style="6" customWidth="1"/>
    <col min="13875" max="13875" width="4.5703125" style="6" customWidth="1"/>
    <col min="13876" max="14080" width="11.5703125" style="6"/>
    <col min="14081" max="14081" width="1.85546875" style="6" customWidth="1"/>
    <col min="14082" max="14082" width="4.5703125" style="6" customWidth="1"/>
    <col min="14083" max="14083" width="18.85546875" style="6" customWidth="1"/>
    <col min="14084" max="14084" width="6.85546875" style="6" customWidth="1"/>
    <col min="14085" max="14085" width="8.140625" style="6" customWidth="1"/>
    <col min="14086" max="14089" width="4.5703125" style="6" customWidth="1"/>
    <col min="14090" max="14090" width="7.5703125" style="6" customWidth="1"/>
    <col min="14091" max="14092" width="8.5703125" style="6" customWidth="1"/>
    <col min="14093" max="14093" width="8.140625" style="6" customWidth="1"/>
    <col min="14094" max="14095" width="4.5703125" style="6" customWidth="1"/>
    <col min="14096" max="14096" width="7.140625" style="6" customWidth="1"/>
    <col min="14097" max="14097" width="7.85546875" style="6" customWidth="1"/>
    <col min="14098" max="14098" width="4.5703125" style="6" customWidth="1"/>
    <col min="14099" max="14099" width="8.140625" style="6" customWidth="1"/>
    <col min="14100" max="14100" width="9.42578125" style="6" customWidth="1"/>
    <col min="14101" max="14101" width="7.140625" style="6" customWidth="1"/>
    <col min="14102" max="14103" width="8.5703125" style="6" customWidth="1"/>
    <col min="14104" max="14104" width="4.5703125" style="6" customWidth="1"/>
    <col min="14105" max="14105" width="7.42578125" style="6" customWidth="1"/>
    <col min="14106" max="14107" width="4.5703125" style="6" customWidth="1"/>
    <col min="14108" max="14108" width="7" style="6" customWidth="1"/>
    <col min="14109" max="14109" width="8.140625" style="6" customWidth="1"/>
    <col min="14110" max="14110" width="8" style="6" customWidth="1"/>
    <col min="14111" max="14111" width="7.140625" style="6" customWidth="1"/>
    <col min="14112" max="14112" width="6.5703125" style="6" customWidth="1"/>
    <col min="14113" max="14113" width="4.5703125" style="6" customWidth="1"/>
    <col min="14114" max="14114" width="7.85546875" style="6" customWidth="1"/>
    <col min="14115" max="14115" width="8.140625" style="6" customWidth="1"/>
    <col min="14116" max="14119" width="4.5703125" style="6" customWidth="1"/>
    <col min="14120" max="14120" width="11.5703125" style="6"/>
    <col min="14121" max="14121" width="8.42578125" style="6" customWidth="1"/>
    <col min="14122" max="14122" width="5.42578125" style="6" customWidth="1"/>
    <col min="14123" max="14124" width="5.140625" style="6" customWidth="1"/>
    <col min="14125" max="14125" width="6.42578125" style="6" customWidth="1"/>
    <col min="14126" max="14126" width="11.5703125" style="6"/>
    <col min="14127" max="14127" width="8.42578125" style="6" customWidth="1"/>
    <col min="14128" max="14128" width="3.140625" style="6" customWidth="1"/>
    <col min="14129" max="14129" width="5.140625" style="6" customWidth="1"/>
    <col min="14130" max="14130" width="7.42578125" style="6" customWidth="1"/>
    <col min="14131" max="14131" width="4.5703125" style="6" customWidth="1"/>
    <col min="14132" max="14336" width="11.5703125" style="6"/>
    <col min="14337" max="14337" width="1.85546875" style="6" customWidth="1"/>
    <col min="14338" max="14338" width="4.5703125" style="6" customWidth="1"/>
    <col min="14339" max="14339" width="18.85546875" style="6" customWidth="1"/>
    <col min="14340" max="14340" width="6.85546875" style="6" customWidth="1"/>
    <col min="14341" max="14341" width="8.140625" style="6" customWidth="1"/>
    <col min="14342" max="14345" width="4.5703125" style="6" customWidth="1"/>
    <col min="14346" max="14346" width="7.5703125" style="6" customWidth="1"/>
    <col min="14347" max="14348" width="8.5703125" style="6" customWidth="1"/>
    <col min="14349" max="14349" width="8.140625" style="6" customWidth="1"/>
    <col min="14350" max="14351" width="4.5703125" style="6" customWidth="1"/>
    <col min="14352" max="14352" width="7.140625" style="6" customWidth="1"/>
    <col min="14353" max="14353" width="7.85546875" style="6" customWidth="1"/>
    <col min="14354" max="14354" width="4.5703125" style="6" customWidth="1"/>
    <col min="14355" max="14355" width="8.140625" style="6" customWidth="1"/>
    <col min="14356" max="14356" width="9.42578125" style="6" customWidth="1"/>
    <col min="14357" max="14357" width="7.140625" style="6" customWidth="1"/>
    <col min="14358" max="14359" width="8.5703125" style="6" customWidth="1"/>
    <col min="14360" max="14360" width="4.5703125" style="6" customWidth="1"/>
    <col min="14361" max="14361" width="7.42578125" style="6" customWidth="1"/>
    <col min="14362" max="14363" width="4.5703125" style="6" customWidth="1"/>
    <col min="14364" max="14364" width="7" style="6" customWidth="1"/>
    <col min="14365" max="14365" width="8.140625" style="6" customWidth="1"/>
    <col min="14366" max="14366" width="8" style="6" customWidth="1"/>
    <col min="14367" max="14367" width="7.140625" style="6" customWidth="1"/>
    <col min="14368" max="14368" width="6.5703125" style="6" customWidth="1"/>
    <col min="14369" max="14369" width="4.5703125" style="6" customWidth="1"/>
    <col min="14370" max="14370" width="7.85546875" style="6" customWidth="1"/>
    <col min="14371" max="14371" width="8.140625" style="6" customWidth="1"/>
    <col min="14372" max="14375" width="4.5703125" style="6" customWidth="1"/>
    <col min="14376" max="14376" width="11.5703125" style="6"/>
    <col min="14377" max="14377" width="8.42578125" style="6" customWidth="1"/>
    <col min="14378" max="14378" width="5.42578125" style="6" customWidth="1"/>
    <col min="14379" max="14380" width="5.140625" style="6" customWidth="1"/>
    <col min="14381" max="14381" width="6.42578125" style="6" customWidth="1"/>
    <col min="14382" max="14382" width="11.5703125" style="6"/>
    <col min="14383" max="14383" width="8.42578125" style="6" customWidth="1"/>
    <col min="14384" max="14384" width="3.140625" style="6" customWidth="1"/>
    <col min="14385" max="14385" width="5.140625" style="6" customWidth="1"/>
    <col min="14386" max="14386" width="7.42578125" style="6" customWidth="1"/>
    <col min="14387" max="14387" width="4.5703125" style="6" customWidth="1"/>
    <col min="14388" max="14592" width="11.5703125" style="6"/>
    <col min="14593" max="14593" width="1.85546875" style="6" customWidth="1"/>
    <col min="14594" max="14594" width="4.5703125" style="6" customWidth="1"/>
    <col min="14595" max="14595" width="18.85546875" style="6" customWidth="1"/>
    <col min="14596" max="14596" width="6.85546875" style="6" customWidth="1"/>
    <col min="14597" max="14597" width="8.140625" style="6" customWidth="1"/>
    <col min="14598" max="14601" width="4.5703125" style="6" customWidth="1"/>
    <col min="14602" max="14602" width="7.5703125" style="6" customWidth="1"/>
    <col min="14603" max="14604" width="8.5703125" style="6" customWidth="1"/>
    <col min="14605" max="14605" width="8.140625" style="6" customWidth="1"/>
    <col min="14606" max="14607" width="4.5703125" style="6" customWidth="1"/>
    <col min="14608" max="14608" width="7.140625" style="6" customWidth="1"/>
    <col min="14609" max="14609" width="7.85546875" style="6" customWidth="1"/>
    <col min="14610" max="14610" width="4.5703125" style="6" customWidth="1"/>
    <col min="14611" max="14611" width="8.140625" style="6" customWidth="1"/>
    <col min="14612" max="14612" width="9.42578125" style="6" customWidth="1"/>
    <col min="14613" max="14613" width="7.140625" style="6" customWidth="1"/>
    <col min="14614" max="14615" width="8.5703125" style="6" customWidth="1"/>
    <col min="14616" max="14616" width="4.5703125" style="6" customWidth="1"/>
    <col min="14617" max="14617" width="7.42578125" style="6" customWidth="1"/>
    <col min="14618" max="14619" width="4.5703125" style="6" customWidth="1"/>
    <col min="14620" max="14620" width="7" style="6" customWidth="1"/>
    <col min="14621" max="14621" width="8.140625" style="6" customWidth="1"/>
    <col min="14622" max="14622" width="8" style="6" customWidth="1"/>
    <col min="14623" max="14623" width="7.140625" style="6" customWidth="1"/>
    <col min="14624" max="14624" width="6.5703125" style="6" customWidth="1"/>
    <col min="14625" max="14625" width="4.5703125" style="6" customWidth="1"/>
    <col min="14626" max="14626" width="7.85546875" style="6" customWidth="1"/>
    <col min="14627" max="14627" width="8.140625" style="6" customWidth="1"/>
    <col min="14628" max="14631" width="4.5703125" style="6" customWidth="1"/>
    <col min="14632" max="14632" width="11.5703125" style="6"/>
    <col min="14633" max="14633" width="8.42578125" style="6" customWidth="1"/>
    <col min="14634" max="14634" width="5.42578125" style="6" customWidth="1"/>
    <col min="14635" max="14636" width="5.140625" style="6" customWidth="1"/>
    <col min="14637" max="14637" width="6.42578125" style="6" customWidth="1"/>
    <col min="14638" max="14638" width="11.5703125" style="6"/>
    <col min="14639" max="14639" width="8.42578125" style="6" customWidth="1"/>
    <col min="14640" max="14640" width="3.140625" style="6" customWidth="1"/>
    <col min="14641" max="14641" width="5.140625" style="6" customWidth="1"/>
    <col min="14642" max="14642" width="7.42578125" style="6" customWidth="1"/>
    <col min="14643" max="14643" width="4.5703125" style="6" customWidth="1"/>
    <col min="14644" max="14848" width="11.5703125" style="6"/>
    <col min="14849" max="14849" width="1.85546875" style="6" customWidth="1"/>
    <col min="14850" max="14850" width="4.5703125" style="6" customWidth="1"/>
    <col min="14851" max="14851" width="18.85546875" style="6" customWidth="1"/>
    <col min="14852" max="14852" width="6.85546875" style="6" customWidth="1"/>
    <col min="14853" max="14853" width="8.140625" style="6" customWidth="1"/>
    <col min="14854" max="14857" width="4.5703125" style="6" customWidth="1"/>
    <col min="14858" max="14858" width="7.5703125" style="6" customWidth="1"/>
    <col min="14859" max="14860" width="8.5703125" style="6" customWidth="1"/>
    <col min="14861" max="14861" width="8.140625" style="6" customWidth="1"/>
    <col min="14862" max="14863" width="4.5703125" style="6" customWidth="1"/>
    <col min="14864" max="14864" width="7.140625" style="6" customWidth="1"/>
    <col min="14865" max="14865" width="7.85546875" style="6" customWidth="1"/>
    <col min="14866" max="14866" width="4.5703125" style="6" customWidth="1"/>
    <col min="14867" max="14867" width="8.140625" style="6" customWidth="1"/>
    <col min="14868" max="14868" width="9.42578125" style="6" customWidth="1"/>
    <col min="14869" max="14869" width="7.140625" style="6" customWidth="1"/>
    <col min="14870" max="14871" width="8.5703125" style="6" customWidth="1"/>
    <col min="14872" max="14872" width="4.5703125" style="6" customWidth="1"/>
    <col min="14873" max="14873" width="7.42578125" style="6" customWidth="1"/>
    <col min="14874" max="14875" width="4.5703125" style="6" customWidth="1"/>
    <col min="14876" max="14876" width="7" style="6" customWidth="1"/>
    <col min="14877" max="14877" width="8.140625" style="6" customWidth="1"/>
    <col min="14878" max="14878" width="8" style="6" customWidth="1"/>
    <col min="14879" max="14879" width="7.140625" style="6" customWidth="1"/>
    <col min="14880" max="14880" width="6.5703125" style="6" customWidth="1"/>
    <col min="14881" max="14881" width="4.5703125" style="6" customWidth="1"/>
    <col min="14882" max="14882" width="7.85546875" style="6" customWidth="1"/>
    <col min="14883" max="14883" width="8.140625" style="6" customWidth="1"/>
    <col min="14884" max="14887" width="4.5703125" style="6" customWidth="1"/>
    <col min="14888" max="14888" width="11.5703125" style="6"/>
    <col min="14889" max="14889" width="8.42578125" style="6" customWidth="1"/>
    <col min="14890" max="14890" width="5.42578125" style="6" customWidth="1"/>
    <col min="14891" max="14892" width="5.140625" style="6" customWidth="1"/>
    <col min="14893" max="14893" width="6.42578125" style="6" customWidth="1"/>
    <col min="14894" max="14894" width="11.5703125" style="6"/>
    <col min="14895" max="14895" width="8.42578125" style="6" customWidth="1"/>
    <col min="14896" max="14896" width="3.140625" style="6" customWidth="1"/>
    <col min="14897" max="14897" width="5.140625" style="6" customWidth="1"/>
    <col min="14898" max="14898" width="7.42578125" style="6" customWidth="1"/>
    <col min="14899" max="14899" width="4.5703125" style="6" customWidth="1"/>
    <col min="14900" max="15104" width="11.5703125" style="6"/>
    <col min="15105" max="15105" width="1.85546875" style="6" customWidth="1"/>
    <col min="15106" max="15106" width="4.5703125" style="6" customWidth="1"/>
    <col min="15107" max="15107" width="18.85546875" style="6" customWidth="1"/>
    <col min="15108" max="15108" width="6.85546875" style="6" customWidth="1"/>
    <col min="15109" max="15109" width="8.140625" style="6" customWidth="1"/>
    <col min="15110" max="15113" width="4.5703125" style="6" customWidth="1"/>
    <col min="15114" max="15114" width="7.5703125" style="6" customWidth="1"/>
    <col min="15115" max="15116" width="8.5703125" style="6" customWidth="1"/>
    <col min="15117" max="15117" width="8.140625" style="6" customWidth="1"/>
    <col min="15118" max="15119" width="4.5703125" style="6" customWidth="1"/>
    <col min="15120" max="15120" width="7.140625" style="6" customWidth="1"/>
    <col min="15121" max="15121" width="7.85546875" style="6" customWidth="1"/>
    <col min="15122" max="15122" width="4.5703125" style="6" customWidth="1"/>
    <col min="15123" max="15123" width="8.140625" style="6" customWidth="1"/>
    <col min="15124" max="15124" width="9.42578125" style="6" customWidth="1"/>
    <col min="15125" max="15125" width="7.140625" style="6" customWidth="1"/>
    <col min="15126" max="15127" width="8.5703125" style="6" customWidth="1"/>
    <col min="15128" max="15128" width="4.5703125" style="6" customWidth="1"/>
    <col min="15129" max="15129" width="7.42578125" style="6" customWidth="1"/>
    <col min="15130" max="15131" width="4.5703125" style="6" customWidth="1"/>
    <col min="15132" max="15132" width="7" style="6" customWidth="1"/>
    <col min="15133" max="15133" width="8.140625" style="6" customWidth="1"/>
    <col min="15134" max="15134" width="8" style="6" customWidth="1"/>
    <col min="15135" max="15135" width="7.140625" style="6" customWidth="1"/>
    <col min="15136" max="15136" width="6.5703125" style="6" customWidth="1"/>
    <col min="15137" max="15137" width="4.5703125" style="6" customWidth="1"/>
    <col min="15138" max="15138" width="7.85546875" style="6" customWidth="1"/>
    <col min="15139" max="15139" width="8.140625" style="6" customWidth="1"/>
    <col min="15140" max="15143" width="4.5703125" style="6" customWidth="1"/>
    <col min="15144" max="15144" width="11.5703125" style="6"/>
    <col min="15145" max="15145" width="8.42578125" style="6" customWidth="1"/>
    <col min="15146" max="15146" width="5.42578125" style="6" customWidth="1"/>
    <col min="15147" max="15148" width="5.140625" style="6" customWidth="1"/>
    <col min="15149" max="15149" width="6.42578125" style="6" customWidth="1"/>
    <col min="15150" max="15150" width="11.5703125" style="6"/>
    <col min="15151" max="15151" width="8.42578125" style="6" customWidth="1"/>
    <col min="15152" max="15152" width="3.140625" style="6" customWidth="1"/>
    <col min="15153" max="15153" width="5.140625" style="6" customWidth="1"/>
    <col min="15154" max="15154" width="7.42578125" style="6" customWidth="1"/>
    <col min="15155" max="15155" width="4.5703125" style="6" customWidth="1"/>
    <col min="15156" max="15360" width="11.5703125" style="6"/>
    <col min="15361" max="15361" width="1.85546875" style="6" customWidth="1"/>
    <col min="15362" max="15362" width="4.5703125" style="6" customWidth="1"/>
    <col min="15363" max="15363" width="18.85546875" style="6" customWidth="1"/>
    <col min="15364" max="15364" width="6.85546875" style="6" customWidth="1"/>
    <col min="15365" max="15365" width="8.140625" style="6" customWidth="1"/>
    <col min="15366" max="15369" width="4.5703125" style="6" customWidth="1"/>
    <col min="15370" max="15370" width="7.5703125" style="6" customWidth="1"/>
    <col min="15371" max="15372" width="8.5703125" style="6" customWidth="1"/>
    <col min="15373" max="15373" width="8.140625" style="6" customWidth="1"/>
    <col min="15374" max="15375" width="4.5703125" style="6" customWidth="1"/>
    <col min="15376" max="15376" width="7.140625" style="6" customWidth="1"/>
    <col min="15377" max="15377" width="7.85546875" style="6" customWidth="1"/>
    <col min="15378" max="15378" width="4.5703125" style="6" customWidth="1"/>
    <col min="15379" max="15379" width="8.140625" style="6" customWidth="1"/>
    <col min="15380" max="15380" width="9.42578125" style="6" customWidth="1"/>
    <col min="15381" max="15381" width="7.140625" style="6" customWidth="1"/>
    <col min="15382" max="15383" width="8.5703125" style="6" customWidth="1"/>
    <col min="15384" max="15384" width="4.5703125" style="6" customWidth="1"/>
    <col min="15385" max="15385" width="7.42578125" style="6" customWidth="1"/>
    <col min="15386" max="15387" width="4.5703125" style="6" customWidth="1"/>
    <col min="15388" max="15388" width="7" style="6" customWidth="1"/>
    <col min="15389" max="15389" width="8.140625" style="6" customWidth="1"/>
    <col min="15390" max="15390" width="8" style="6" customWidth="1"/>
    <col min="15391" max="15391" width="7.140625" style="6" customWidth="1"/>
    <col min="15392" max="15392" width="6.5703125" style="6" customWidth="1"/>
    <col min="15393" max="15393" width="4.5703125" style="6" customWidth="1"/>
    <col min="15394" max="15394" width="7.85546875" style="6" customWidth="1"/>
    <col min="15395" max="15395" width="8.140625" style="6" customWidth="1"/>
    <col min="15396" max="15399" width="4.5703125" style="6" customWidth="1"/>
    <col min="15400" max="15400" width="11.5703125" style="6"/>
    <col min="15401" max="15401" width="8.42578125" style="6" customWidth="1"/>
    <col min="15402" max="15402" width="5.42578125" style="6" customWidth="1"/>
    <col min="15403" max="15404" width="5.140625" style="6" customWidth="1"/>
    <col min="15405" max="15405" width="6.42578125" style="6" customWidth="1"/>
    <col min="15406" max="15406" width="11.5703125" style="6"/>
    <col min="15407" max="15407" width="8.42578125" style="6" customWidth="1"/>
    <col min="15408" max="15408" width="3.140625" style="6" customWidth="1"/>
    <col min="15409" max="15409" width="5.140625" style="6" customWidth="1"/>
    <col min="15410" max="15410" width="7.42578125" style="6" customWidth="1"/>
    <col min="15411" max="15411" width="4.5703125" style="6" customWidth="1"/>
    <col min="15412" max="15616" width="11.5703125" style="6"/>
    <col min="15617" max="15617" width="1.85546875" style="6" customWidth="1"/>
    <col min="15618" max="15618" width="4.5703125" style="6" customWidth="1"/>
    <col min="15619" max="15619" width="18.85546875" style="6" customWidth="1"/>
    <col min="15620" max="15620" width="6.85546875" style="6" customWidth="1"/>
    <col min="15621" max="15621" width="8.140625" style="6" customWidth="1"/>
    <col min="15622" max="15625" width="4.5703125" style="6" customWidth="1"/>
    <col min="15626" max="15626" width="7.5703125" style="6" customWidth="1"/>
    <col min="15627" max="15628" width="8.5703125" style="6" customWidth="1"/>
    <col min="15629" max="15629" width="8.140625" style="6" customWidth="1"/>
    <col min="15630" max="15631" width="4.5703125" style="6" customWidth="1"/>
    <col min="15632" max="15632" width="7.140625" style="6" customWidth="1"/>
    <col min="15633" max="15633" width="7.85546875" style="6" customWidth="1"/>
    <col min="15634" max="15634" width="4.5703125" style="6" customWidth="1"/>
    <col min="15635" max="15635" width="8.140625" style="6" customWidth="1"/>
    <col min="15636" max="15636" width="9.42578125" style="6" customWidth="1"/>
    <col min="15637" max="15637" width="7.140625" style="6" customWidth="1"/>
    <col min="15638" max="15639" width="8.5703125" style="6" customWidth="1"/>
    <col min="15640" max="15640" width="4.5703125" style="6" customWidth="1"/>
    <col min="15641" max="15641" width="7.42578125" style="6" customWidth="1"/>
    <col min="15642" max="15643" width="4.5703125" style="6" customWidth="1"/>
    <col min="15644" max="15644" width="7" style="6" customWidth="1"/>
    <col min="15645" max="15645" width="8.140625" style="6" customWidth="1"/>
    <col min="15646" max="15646" width="8" style="6" customWidth="1"/>
    <col min="15647" max="15647" width="7.140625" style="6" customWidth="1"/>
    <col min="15648" max="15648" width="6.5703125" style="6" customWidth="1"/>
    <col min="15649" max="15649" width="4.5703125" style="6" customWidth="1"/>
    <col min="15650" max="15650" width="7.85546875" style="6" customWidth="1"/>
    <col min="15651" max="15651" width="8.140625" style="6" customWidth="1"/>
    <col min="15652" max="15655" width="4.5703125" style="6" customWidth="1"/>
    <col min="15656" max="15656" width="11.5703125" style="6"/>
    <col min="15657" max="15657" width="8.42578125" style="6" customWidth="1"/>
    <col min="15658" max="15658" width="5.42578125" style="6" customWidth="1"/>
    <col min="15659" max="15660" width="5.140625" style="6" customWidth="1"/>
    <col min="15661" max="15661" width="6.42578125" style="6" customWidth="1"/>
    <col min="15662" max="15662" width="11.5703125" style="6"/>
    <col min="15663" max="15663" width="8.42578125" style="6" customWidth="1"/>
    <col min="15664" max="15664" width="3.140625" style="6" customWidth="1"/>
    <col min="15665" max="15665" width="5.140625" style="6" customWidth="1"/>
    <col min="15666" max="15666" width="7.42578125" style="6" customWidth="1"/>
    <col min="15667" max="15667" width="4.5703125" style="6" customWidth="1"/>
    <col min="15668" max="15872" width="11.5703125" style="6"/>
    <col min="15873" max="15873" width="1.85546875" style="6" customWidth="1"/>
    <col min="15874" max="15874" width="4.5703125" style="6" customWidth="1"/>
    <col min="15875" max="15875" width="18.85546875" style="6" customWidth="1"/>
    <col min="15876" max="15876" width="6.85546875" style="6" customWidth="1"/>
    <col min="15877" max="15877" width="8.140625" style="6" customWidth="1"/>
    <col min="15878" max="15881" width="4.5703125" style="6" customWidth="1"/>
    <col min="15882" max="15882" width="7.5703125" style="6" customWidth="1"/>
    <col min="15883" max="15884" width="8.5703125" style="6" customWidth="1"/>
    <col min="15885" max="15885" width="8.140625" style="6" customWidth="1"/>
    <col min="15886" max="15887" width="4.5703125" style="6" customWidth="1"/>
    <col min="15888" max="15888" width="7.140625" style="6" customWidth="1"/>
    <col min="15889" max="15889" width="7.85546875" style="6" customWidth="1"/>
    <col min="15890" max="15890" width="4.5703125" style="6" customWidth="1"/>
    <col min="15891" max="15891" width="8.140625" style="6" customWidth="1"/>
    <col min="15892" max="15892" width="9.42578125" style="6" customWidth="1"/>
    <col min="15893" max="15893" width="7.140625" style="6" customWidth="1"/>
    <col min="15894" max="15895" width="8.5703125" style="6" customWidth="1"/>
    <col min="15896" max="15896" width="4.5703125" style="6" customWidth="1"/>
    <col min="15897" max="15897" width="7.42578125" style="6" customWidth="1"/>
    <col min="15898" max="15899" width="4.5703125" style="6" customWidth="1"/>
    <col min="15900" max="15900" width="7" style="6" customWidth="1"/>
    <col min="15901" max="15901" width="8.140625" style="6" customWidth="1"/>
    <col min="15902" max="15902" width="8" style="6" customWidth="1"/>
    <col min="15903" max="15903" width="7.140625" style="6" customWidth="1"/>
    <col min="15904" max="15904" width="6.5703125" style="6" customWidth="1"/>
    <col min="15905" max="15905" width="4.5703125" style="6" customWidth="1"/>
    <col min="15906" max="15906" width="7.85546875" style="6" customWidth="1"/>
    <col min="15907" max="15907" width="8.140625" style="6" customWidth="1"/>
    <col min="15908" max="15911" width="4.5703125" style="6" customWidth="1"/>
    <col min="15912" max="15912" width="11.5703125" style="6"/>
    <col min="15913" max="15913" width="8.42578125" style="6" customWidth="1"/>
    <col min="15914" max="15914" width="5.42578125" style="6" customWidth="1"/>
    <col min="15915" max="15916" width="5.140625" style="6" customWidth="1"/>
    <col min="15917" max="15917" width="6.42578125" style="6" customWidth="1"/>
    <col min="15918" max="15918" width="11.5703125" style="6"/>
    <col min="15919" max="15919" width="8.42578125" style="6" customWidth="1"/>
    <col min="15920" max="15920" width="3.140625" style="6" customWidth="1"/>
    <col min="15921" max="15921" width="5.140625" style="6" customWidth="1"/>
    <col min="15922" max="15922" width="7.42578125" style="6" customWidth="1"/>
    <col min="15923" max="15923" width="4.5703125" style="6" customWidth="1"/>
    <col min="15924" max="16128" width="11.5703125" style="6"/>
    <col min="16129" max="16129" width="1.85546875" style="6" customWidth="1"/>
    <col min="16130" max="16130" width="4.5703125" style="6" customWidth="1"/>
    <col min="16131" max="16131" width="18.85546875" style="6" customWidth="1"/>
    <col min="16132" max="16132" width="6.85546875" style="6" customWidth="1"/>
    <col min="16133" max="16133" width="8.140625" style="6" customWidth="1"/>
    <col min="16134" max="16137" width="4.5703125" style="6" customWidth="1"/>
    <col min="16138" max="16138" width="7.5703125" style="6" customWidth="1"/>
    <col min="16139" max="16140" width="8.5703125" style="6" customWidth="1"/>
    <col min="16141" max="16141" width="8.140625" style="6" customWidth="1"/>
    <col min="16142" max="16143" width="4.5703125" style="6" customWidth="1"/>
    <col min="16144" max="16144" width="7.140625" style="6" customWidth="1"/>
    <col min="16145" max="16145" width="7.85546875" style="6" customWidth="1"/>
    <col min="16146" max="16146" width="4.5703125" style="6" customWidth="1"/>
    <col min="16147" max="16147" width="8.140625" style="6" customWidth="1"/>
    <col min="16148" max="16148" width="9.42578125" style="6" customWidth="1"/>
    <col min="16149" max="16149" width="7.140625" style="6" customWidth="1"/>
    <col min="16150" max="16151" width="8.5703125" style="6" customWidth="1"/>
    <col min="16152" max="16152" width="4.5703125" style="6" customWidth="1"/>
    <col min="16153" max="16153" width="7.42578125" style="6" customWidth="1"/>
    <col min="16154" max="16155" width="4.5703125" style="6" customWidth="1"/>
    <col min="16156" max="16156" width="7" style="6" customWidth="1"/>
    <col min="16157" max="16157" width="8.140625" style="6" customWidth="1"/>
    <col min="16158" max="16158" width="8" style="6" customWidth="1"/>
    <col min="16159" max="16159" width="7.140625" style="6" customWidth="1"/>
    <col min="16160" max="16160" width="6.5703125" style="6" customWidth="1"/>
    <col min="16161" max="16161" width="4.5703125" style="6" customWidth="1"/>
    <col min="16162" max="16162" width="7.85546875" style="6" customWidth="1"/>
    <col min="16163" max="16163" width="8.140625" style="6" customWidth="1"/>
    <col min="16164" max="16167" width="4.5703125" style="6" customWidth="1"/>
    <col min="16168" max="16168" width="11.5703125" style="6"/>
    <col min="16169" max="16169" width="8.42578125" style="6" customWidth="1"/>
    <col min="16170" max="16170" width="5.42578125" style="6" customWidth="1"/>
    <col min="16171" max="16172" width="5.140625" style="6" customWidth="1"/>
    <col min="16173" max="16173" width="6.42578125" style="6" customWidth="1"/>
    <col min="16174" max="16174" width="11.5703125" style="6"/>
    <col min="16175" max="16175" width="8.42578125" style="6" customWidth="1"/>
    <col min="16176" max="16176" width="3.140625" style="6" customWidth="1"/>
    <col min="16177" max="16177" width="5.140625" style="6" customWidth="1"/>
    <col min="16178" max="16178" width="7.42578125" style="6" customWidth="1"/>
    <col min="16179" max="16179" width="4.5703125" style="6" customWidth="1"/>
    <col min="16180" max="16384" width="11.5703125" style="6"/>
  </cols>
  <sheetData>
    <row r="1" spans="2:37" s="9" customFormat="1" ht="15">
      <c r="B1" s="279" t="s">
        <v>231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1"/>
    </row>
    <row r="2" spans="2:37" s="9" customFormat="1" ht="15.75" thickBot="1">
      <c r="B2" s="282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4"/>
    </row>
    <row r="3" spans="2:37" s="9" customFormat="1" ht="15" customHeight="1">
      <c r="B3" s="285" t="s">
        <v>3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9" t="s">
        <v>4</v>
      </c>
      <c r="N3" s="289"/>
      <c r="O3" s="289"/>
      <c r="P3" s="289"/>
      <c r="Q3" s="289"/>
      <c r="R3" s="289"/>
      <c r="S3" s="291" t="s">
        <v>5</v>
      </c>
      <c r="T3" s="292"/>
      <c r="U3" s="292"/>
      <c r="V3" s="292"/>
      <c r="W3" s="292"/>
      <c r="X3" s="292"/>
      <c r="Y3" s="295" t="s">
        <v>6</v>
      </c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7"/>
      <c r="AK3" s="298"/>
    </row>
    <row r="4" spans="2:37" s="9" customFormat="1" ht="15" customHeight="1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90"/>
      <c r="N4" s="290"/>
      <c r="O4" s="290"/>
      <c r="P4" s="290"/>
      <c r="Q4" s="290"/>
      <c r="R4" s="290"/>
      <c r="S4" s="293"/>
      <c r="T4" s="294"/>
      <c r="U4" s="294"/>
      <c r="V4" s="294"/>
      <c r="W4" s="294"/>
      <c r="X4" s="294"/>
      <c r="Y4" s="300" t="s">
        <v>7</v>
      </c>
      <c r="Z4" s="301"/>
      <c r="AA4" s="301"/>
      <c r="AB4" s="301"/>
      <c r="AC4" s="301"/>
      <c r="AD4" s="301"/>
      <c r="AE4" s="302" t="s">
        <v>8</v>
      </c>
      <c r="AF4" s="303"/>
      <c r="AG4" s="303"/>
      <c r="AH4" s="303"/>
      <c r="AI4" s="303"/>
      <c r="AJ4" s="304"/>
      <c r="AK4" s="299"/>
    </row>
    <row r="5" spans="2:37" ht="27" customHeight="1">
      <c r="B5" s="261" t="s">
        <v>9</v>
      </c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10">
        <v>1008</v>
      </c>
      <c r="N5" s="267"/>
      <c r="O5" s="268"/>
      <c r="P5" s="268"/>
      <c r="Q5" s="268"/>
      <c r="R5" s="269"/>
      <c r="S5" s="10">
        <v>1009</v>
      </c>
      <c r="T5" s="270"/>
      <c r="U5" s="271"/>
      <c r="V5" s="271"/>
      <c r="W5" s="271"/>
      <c r="X5" s="271"/>
      <c r="Y5" s="10">
        <v>1010</v>
      </c>
      <c r="Z5" s="270"/>
      <c r="AA5" s="271"/>
      <c r="AB5" s="271"/>
      <c r="AC5" s="271"/>
      <c r="AD5" s="272"/>
      <c r="AE5" s="11">
        <v>1356</v>
      </c>
      <c r="AF5" s="270"/>
      <c r="AG5" s="271"/>
      <c r="AH5" s="271"/>
      <c r="AI5" s="271"/>
      <c r="AJ5" s="271"/>
      <c r="AK5" s="12" t="s">
        <v>0</v>
      </c>
    </row>
    <row r="6" spans="2:37" ht="27" customHeight="1" thickBot="1">
      <c r="B6" s="251" t="s">
        <v>10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13">
        <v>1011</v>
      </c>
      <c r="N6" s="273"/>
      <c r="O6" s="274"/>
      <c r="P6" s="274"/>
      <c r="Q6" s="274"/>
      <c r="R6" s="275"/>
      <c r="S6" s="13">
        <v>1012</v>
      </c>
      <c r="T6" s="276"/>
      <c r="U6" s="277"/>
      <c r="V6" s="277"/>
      <c r="W6" s="277"/>
      <c r="X6" s="277"/>
      <c r="Y6" s="13">
        <v>1013</v>
      </c>
      <c r="Z6" s="276"/>
      <c r="AA6" s="277"/>
      <c r="AB6" s="277"/>
      <c r="AC6" s="277"/>
      <c r="AD6" s="278"/>
      <c r="AE6" s="14">
        <v>1357</v>
      </c>
      <c r="AF6" s="276"/>
      <c r="AG6" s="277"/>
      <c r="AH6" s="277"/>
      <c r="AI6" s="277"/>
      <c r="AJ6" s="277"/>
      <c r="AK6" s="15" t="s">
        <v>18</v>
      </c>
    </row>
    <row r="7" spans="2:37" ht="27" customHeight="1">
      <c r="B7" s="261" t="s">
        <v>11</v>
      </c>
      <c r="C7" s="262"/>
      <c r="D7" s="262"/>
      <c r="E7" s="262"/>
      <c r="F7" s="262"/>
      <c r="G7" s="262"/>
      <c r="H7" s="262"/>
      <c r="I7" s="262"/>
      <c r="J7" s="262"/>
      <c r="K7" s="262"/>
      <c r="L7" s="263"/>
      <c r="M7" s="16">
        <v>1358</v>
      </c>
      <c r="N7" s="243">
        <f>+'R7   AT 2022'!N11:R11*1.133</f>
        <v>280392012.66648</v>
      </c>
      <c r="O7" s="244"/>
      <c r="P7" s="244"/>
      <c r="Q7" s="244"/>
      <c r="R7" s="245"/>
      <c r="S7" s="16">
        <v>1359</v>
      </c>
      <c r="T7" s="264">
        <f>+'R7   AT 2022'!T11:X11*1.133</f>
        <v>190404352.91591993</v>
      </c>
      <c r="U7" s="265"/>
      <c r="V7" s="265"/>
      <c r="W7" s="265"/>
      <c r="X7" s="265"/>
      <c r="Y7" s="16">
        <v>1360</v>
      </c>
      <c r="Z7" s="264">
        <f>+'R7   AT 2022'!Z11:AD11*1.133</f>
        <v>141040261.4192</v>
      </c>
      <c r="AA7" s="265"/>
      <c r="AB7" s="265"/>
      <c r="AC7" s="265"/>
      <c r="AD7" s="266"/>
      <c r="AE7" s="16">
        <v>1361</v>
      </c>
      <c r="AF7" s="264">
        <f>+'R7   AT 2022'!AF11:AJ11*1.133</f>
        <v>49364091.496719994</v>
      </c>
      <c r="AG7" s="265"/>
      <c r="AH7" s="265"/>
      <c r="AI7" s="265"/>
      <c r="AJ7" s="265"/>
      <c r="AK7" s="17" t="s">
        <v>0</v>
      </c>
    </row>
    <row r="8" spans="2:37" ht="27" customHeight="1" thickBot="1">
      <c r="B8" s="251" t="s">
        <v>10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18">
        <v>1184</v>
      </c>
      <c r="N8" s="253">
        <f>+N7/8</f>
        <v>35049001.583310001</v>
      </c>
      <c r="O8" s="254"/>
      <c r="P8" s="254"/>
      <c r="Q8" s="254"/>
      <c r="R8" s="255"/>
      <c r="S8" s="18">
        <v>1362</v>
      </c>
      <c r="T8" s="253">
        <f>+T7/8</f>
        <v>23800544.114489991</v>
      </c>
      <c r="U8" s="254"/>
      <c r="V8" s="254"/>
      <c r="W8" s="254"/>
      <c r="X8" s="255"/>
      <c r="Y8" s="18">
        <v>1363</v>
      </c>
      <c r="Z8" s="253">
        <f>+Z7/8</f>
        <v>17630032.6774</v>
      </c>
      <c r="AA8" s="254"/>
      <c r="AB8" s="254"/>
      <c r="AC8" s="254"/>
      <c r="AD8" s="255"/>
      <c r="AE8" s="18">
        <v>1364</v>
      </c>
      <c r="AF8" s="253">
        <f>+AF7/8</f>
        <v>6170511.4370899992</v>
      </c>
      <c r="AG8" s="254"/>
      <c r="AH8" s="254"/>
      <c r="AI8" s="254"/>
      <c r="AJ8" s="255"/>
      <c r="AK8" s="19" t="s">
        <v>18</v>
      </c>
    </row>
    <row r="9" spans="2:37" ht="27" customHeight="1">
      <c r="B9" s="241" t="s">
        <v>12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16">
        <f>+AE8+1</f>
        <v>1365</v>
      </c>
      <c r="N9" s="243"/>
      <c r="O9" s="244"/>
      <c r="P9" s="244"/>
      <c r="Q9" s="244"/>
      <c r="R9" s="245"/>
      <c r="S9" s="16">
        <v>1366</v>
      </c>
      <c r="T9" s="246"/>
      <c r="U9" s="247"/>
      <c r="V9" s="247"/>
      <c r="W9" s="247"/>
      <c r="X9" s="247"/>
      <c r="Y9" s="16">
        <v>1367</v>
      </c>
      <c r="Z9" s="246"/>
      <c r="AA9" s="247"/>
      <c r="AB9" s="247"/>
      <c r="AC9" s="247"/>
      <c r="AD9" s="248"/>
      <c r="AE9" s="249"/>
      <c r="AF9" s="250"/>
      <c r="AG9" s="250"/>
      <c r="AH9" s="250"/>
      <c r="AI9" s="250"/>
      <c r="AJ9" s="250"/>
      <c r="AK9" s="17" t="s">
        <v>0</v>
      </c>
    </row>
    <row r="10" spans="2:37" ht="27" customHeight="1" thickBot="1">
      <c r="B10" s="251" t="s">
        <v>10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18">
        <v>1185</v>
      </c>
      <c r="N10" s="253"/>
      <c r="O10" s="254"/>
      <c r="P10" s="254"/>
      <c r="Q10" s="254"/>
      <c r="R10" s="255"/>
      <c r="S10" s="18">
        <v>1369</v>
      </c>
      <c r="T10" s="256"/>
      <c r="U10" s="257"/>
      <c r="V10" s="257"/>
      <c r="W10" s="257"/>
      <c r="X10" s="257"/>
      <c r="Y10" s="18">
        <v>1370</v>
      </c>
      <c r="Z10" s="256"/>
      <c r="AA10" s="257"/>
      <c r="AB10" s="257"/>
      <c r="AC10" s="257"/>
      <c r="AD10" s="258"/>
      <c r="AE10" s="259"/>
      <c r="AF10" s="260"/>
      <c r="AG10" s="260"/>
      <c r="AH10" s="260"/>
      <c r="AI10" s="260"/>
      <c r="AJ10" s="260"/>
      <c r="AK10" s="20" t="s">
        <v>18</v>
      </c>
    </row>
    <row r="11" spans="2:37" ht="27" customHeight="1" thickBot="1">
      <c r="B11" s="236" t="s">
        <v>13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1">
        <v>1096</v>
      </c>
      <c r="N11" s="238">
        <f>+N5-N6+N7-N8+N9-N10</f>
        <v>245343011.08317</v>
      </c>
      <c r="O11" s="239"/>
      <c r="P11" s="239"/>
      <c r="Q11" s="239"/>
      <c r="R11" s="240"/>
      <c r="S11" s="21">
        <v>1097</v>
      </c>
      <c r="T11" s="238">
        <f>+T5-T6+T7-T8+T9-T10</f>
        <v>166603808.80142993</v>
      </c>
      <c r="U11" s="239"/>
      <c r="V11" s="239"/>
      <c r="W11" s="239"/>
      <c r="X11" s="240"/>
      <c r="Y11" s="21">
        <v>1106</v>
      </c>
      <c r="Z11" s="238">
        <f>+Z5-Z6+Z7-Z8+Z9-Z10</f>
        <v>123410228.74180001</v>
      </c>
      <c r="AA11" s="239"/>
      <c r="AB11" s="239"/>
      <c r="AC11" s="239"/>
      <c r="AD11" s="240"/>
      <c r="AE11" s="21">
        <v>1372</v>
      </c>
      <c r="AF11" s="238">
        <f>+AF5-AF6+AF7-AF8+AF9-AF10</f>
        <v>43193580.059629992</v>
      </c>
      <c r="AG11" s="239"/>
      <c r="AH11" s="239"/>
      <c r="AI11" s="239"/>
      <c r="AJ11" s="240"/>
      <c r="AK11" s="22" t="s">
        <v>2</v>
      </c>
    </row>
  </sheetData>
  <mergeCells count="43">
    <mergeCell ref="B11:L11"/>
    <mergeCell ref="N11:R11"/>
    <mergeCell ref="T11:X11"/>
    <mergeCell ref="Z11:AD11"/>
    <mergeCell ref="AF11:AJ11"/>
    <mergeCell ref="B9:L9"/>
    <mergeCell ref="N9:R9"/>
    <mergeCell ref="T9:X9"/>
    <mergeCell ref="Z9:AD9"/>
    <mergeCell ref="AE9:AJ9"/>
    <mergeCell ref="B10:L10"/>
    <mergeCell ref="N10:R10"/>
    <mergeCell ref="T10:X10"/>
    <mergeCell ref="Z10:AD10"/>
    <mergeCell ref="AE10:AJ10"/>
    <mergeCell ref="B7:L7"/>
    <mergeCell ref="N7:R7"/>
    <mergeCell ref="T7:X7"/>
    <mergeCell ref="Z7:AD7"/>
    <mergeCell ref="AF7:AJ7"/>
    <mergeCell ref="B8:L8"/>
    <mergeCell ref="N8:R8"/>
    <mergeCell ref="T8:X8"/>
    <mergeCell ref="Z8:AD8"/>
    <mergeCell ref="AF8:AJ8"/>
    <mergeCell ref="B5:L5"/>
    <mergeCell ref="N5:R5"/>
    <mergeCell ref="T5:X5"/>
    <mergeCell ref="Z5:AD5"/>
    <mergeCell ref="AF5:AJ5"/>
    <mergeCell ref="B6:L6"/>
    <mergeCell ref="N6:R6"/>
    <mergeCell ref="T6:X6"/>
    <mergeCell ref="Z6:AD6"/>
    <mergeCell ref="AF6:AJ6"/>
    <mergeCell ref="B1:AK2"/>
    <mergeCell ref="B3:L4"/>
    <mergeCell ref="M3:R4"/>
    <mergeCell ref="S3:X4"/>
    <mergeCell ref="Y3:AJ3"/>
    <mergeCell ref="AK3:AK4"/>
    <mergeCell ref="Y4:AD4"/>
    <mergeCell ref="AE4:AJ4"/>
  </mergeCells>
  <hyperlinks>
    <hyperlink ref="B1:AK2" location="'Indice F22'!A1" display="RECUADRO N° 7: INGRESO DIFERIDO Y SALDOS PENDIENTES DE AMORTIZACIÓN."/>
  </hyperlinks>
  <pageMargins left="0.46" right="0.15748031496062992" top="0.74803149606299213" bottom="0.74803149606299213" header="0.31496062992125984" footer="0.31496062992125984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63"/>
  <sheetViews>
    <sheetView showGridLines="0" topLeftCell="A10" zoomScaleNormal="100" workbookViewId="0">
      <selection activeCell="K36" sqref="K36"/>
    </sheetView>
  </sheetViews>
  <sheetFormatPr baseColWidth="10" defaultRowHeight="15"/>
  <cols>
    <col min="1" max="1" width="2.28515625" customWidth="1"/>
    <col min="2" max="2" width="2.28515625" style="32" customWidth="1"/>
    <col min="3" max="3" width="15.7109375" customWidth="1"/>
    <col min="4" max="4" width="17.5703125" customWidth="1"/>
    <col min="5" max="5" width="14.28515625" customWidth="1"/>
    <col min="6" max="6" width="12.7109375" customWidth="1"/>
    <col min="7" max="8" width="12.28515625" customWidth="1"/>
    <col min="9" max="9" width="14.28515625" customWidth="1"/>
    <col min="10" max="10" width="47.140625" customWidth="1"/>
    <col min="11" max="11" width="19.42578125" customWidth="1"/>
    <col min="12" max="12" width="18" customWidth="1"/>
  </cols>
  <sheetData>
    <row r="1" spans="2:14" ht="9.6" customHeight="1" thickBot="1"/>
    <row r="2" spans="2:14" ht="27.6" customHeight="1">
      <c r="B2" s="66"/>
      <c r="C2" s="314" t="s">
        <v>74</v>
      </c>
      <c r="D2" s="314"/>
      <c r="E2" s="314"/>
      <c r="F2" s="314"/>
      <c r="G2" s="314"/>
      <c r="H2" s="314"/>
      <c r="I2" s="314"/>
      <c r="J2" s="314"/>
      <c r="K2" s="314"/>
      <c r="L2" s="314"/>
    </row>
    <row r="3" spans="2:14">
      <c r="B3" s="33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4">
      <c r="B4" s="33"/>
      <c r="C4" s="90" t="s">
        <v>75</v>
      </c>
      <c r="D4" s="315" t="s">
        <v>232</v>
      </c>
      <c r="E4" s="316"/>
      <c r="F4" s="32"/>
      <c r="G4" s="32"/>
      <c r="H4" s="32"/>
      <c r="I4" s="32"/>
      <c r="J4" s="32"/>
      <c r="K4" s="32"/>
      <c r="L4" s="32"/>
    </row>
    <row r="5" spans="2:14" ht="5.45" customHeight="1">
      <c r="B5" s="33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4">
      <c r="B6" s="33"/>
      <c r="C6" s="90" t="s">
        <v>17</v>
      </c>
      <c r="D6" s="317" t="s">
        <v>76</v>
      </c>
      <c r="E6" s="318"/>
      <c r="F6" s="32"/>
      <c r="G6" s="32"/>
      <c r="H6" s="32"/>
      <c r="I6" s="32"/>
      <c r="J6" s="32"/>
      <c r="K6" s="32"/>
      <c r="L6" s="32"/>
    </row>
    <row r="7" spans="2:14" ht="6.6" customHeight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2:14">
      <c r="B8" s="33"/>
      <c r="C8" s="319" t="s">
        <v>77</v>
      </c>
      <c r="D8" s="320"/>
      <c r="E8" s="317"/>
      <c r="F8" s="321"/>
      <c r="G8" s="321"/>
      <c r="H8" s="321"/>
      <c r="I8" s="321"/>
      <c r="J8" s="321"/>
      <c r="K8" s="321"/>
      <c r="L8" s="318"/>
    </row>
    <row r="9" spans="2:14" ht="15.75" thickBot="1"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2:14" ht="15" customHeight="1" thickBot="1">
      <c r="B10" s="33"/>
      <c r="C10" s="311" t="s">
        <v>78</v>
      </c>
      <c r="D10" s="312"/>
      <c r="E10" s="312"/>
      <c r="F10" s="312"/>
      <c r="G10" s="312"/>
      <c r="H10" s="312"/>
      <c r="I10" s="312"/>
      <c r="J10" s="312"/>
      <c r="K10" s="312"/>
      <c r="L10" s="313"/>
    </row>
    <row r="11" spans="2:14" ht="29.25" customHeight="1">
      <c r="B11" s="33"/>
      <c r="C11" s="322" t="s">
        <v>79</v>
      </c>
      <c r="D11" s="305" t="s">
        <v>80</v>
      </c>
      <c r="E11" s="305" t="s">
        <v>81</v>
      </c>
      <c r="F11" s="305" t="s">
        <v>82</v>
      </c>
      <c r="G11" s="305" t="s">
        <v>83</v>
      </c>
      <c r="H11" s="305" t="s">
        <v>84</v>
      </c>
      <c r="I11" s="307" t="s">
        <v>85</v>
      </c>
      <c r="J11" s="308"/>
      <c r="K11" s="305" t="s">
        <v>86</v>
      </c>
      <c r="L11" s="324" t="s">
        <v>87</v>
      </c>
    </row>
    <row r="12" spans="2:14" ht="26.45" customHeight="1">
      <c r="B12" s="33"/>
      <c r="C12" s="323"/>
      <c r="D12" s="306"/>
      <c r="E12" s="306"/>
      <c r="F12" s="306"/>
      <c r="G12" s="306"/>
      <c r="H12" s="306"/>
      <c r="I12" s="309"/>
      <c r="J12" s="310"/>
      <c r="K12" s="306"/>
      <c r="L12" s="325"/>
    </row>
    <row r="13" spans="2:14" s="1" customFormat="1" ht="12" customHeight="1">
      <c r="B13" s="73"/>
      <c r="C13" s="169" t="s">
        <v>88</v>
      </c>
      <c r="D13" s="49" t="s">
        <v>89</v>
      </c>
      <c r="E13" s="49" t="s">
        <v>90</v>
      </c>
      <c r="F13" s="49" t="s">
        <v>91</v>
      </c>
      <c r="G13" s="49" t="s">
        <v>92</v>
      </c>
      <c r="H13" s="49" t="s">
        <v>93</v>
      </c>
      <c r="I13" s="326" t="s">
        <v>94</v>
      </c>
      <c r="J13" s="326"/>
      <c r="K13" s="49" t="s">
        <v>95</v>
      </c>
      <c r="L13" s="49" t="s">
        <v>96</v>
      </c>
    </row>
    <row r="14" spans="2:14">
      <c r="B14" s="33"/>
      <c r="C14" s="2">
        <v>1</v>
      </c>
      <c r="D14" s="2">
        <v>0</v>
      </c>
      <c r="E14" s="2"/>
      <c r="F14" s="2"/>
      <c r="G14" s="2"/>
      <c r="H14" s="207">
        <v>44562</v>
      </c>
      <c r="I14" s="327" t="s">
        <v>186</v>
      </c>
      <c r="J14" s="327"/>
      <c r="K14" s="28">
        <f>+'ANTECEDENTES  '!E36</f>
        <v>49146200</v>
      </c>
      <c r="L14" s="208"/>
    </row>
    <row r="15" spans="2:14">
      <c r="B15" s="33"/>
      <c r="C15" s="2">
        <v>2</v>
      </c>
      <c r="D15" s="2">
        <v>1</v>
      </c>
      <c r="E15" s="2"/>
      <c r="F15" s="2"/>
      <c r="G15" s="2"/>
      <c r="H15" s="207">
        <v>44591</v>
      </c>
      <c r="I15" s="327" t="s">
        <v>233</v>
      </c>
      <c r="J15" s="327"/>
      <c r="K15" s="28">
        <f>+'ANTECEDENTES  '!G42</f>
        <v>197000000</v>
      </c>
      <c r="L15" s="28">
        <f>190000000/1.19</f>
        <v>159663865.54621848</v>
      </c>
      <c r="M15" t="s">
        <v>204</v>
      </c>
      <c r="N15" t="s">
        <v>205</v>
      </c>
    </row>
    <row r="16" spans="2:14">
      <c r="B16" s="33"/>
      <c r="C16" s="2">
        <v>3</v>
      </c>
      <c r="D16" s="2">
        <v>1</v>
      </c>
      <c r="E16" s="2"/>
      <c r="F16" s="2"/>
      <c r="G16" s="2"/>
      <c r="H16" s="207">
        <v>44925</v>
      </c>
      <c r="I16" s="327" t="s">
        <v>234</v>
      </c>
      <c r="J16" s="327"/>
      <c r="K16" s="28">
        <f>+'ANTECEDENTES  '!G39</f>
        <v>239500000</v>
      </c>
      <c r="L16" s="28">
        <f>+K16/1.19</f>
        <v>201260504.20168069</v>
      </c>
      <c r="N16" s="118" t="s">
        <v>205</v>
      </c>
    </row>
    <row r="17" spans="2:15">
      <c r="B17" s="33"/>
      <c r="C17" s="2">
        <v>4</v>
      </c>
      <c r="D17" s="2">
        <v>1</v>
      </c>
      <c r="E17" s="2"/>
      <c r="F17" s="2"/>
      <c r="G17" s="2"/>
      <c r="H17" s="207">
        <f t="shared" ref="H17:H47" si="0">+H16</f>
        <v>44925</v>
      </c>
      <c r="I17" s="327" t="s">
        <v>235</v>
      </c>
      <c r="J17" s="327"/>
      <c r="K17" s="28">
        <f>+'ANTECEDENTES  '!G41</f>
        <v>49000000</v>
      </c>
      <c r="L17" s="209">
        <f>+K17/1.19</f>
        <v>41176470.588235296</v>
      </c>
      <c r="M17" t="s">
        <v>204</v>
      </c>
      <c r="N17" s="118" t="s">
        <v>205</v>
      </c>
    </row>
    <row r="18" spans="2:15">
      <c r="B18" s="33"/>
      <c r="C18" s="2">
        <v>5</v>
      </c>
      <c r="D18" s="2">
        <v>1</v>
      </c>
      <c r="E18" s="2"/>
      <c r="F18" s="2"/>
      <c r="G18" s="2"/>
      <c r="H18" s="207">
        <f t="shared" si="0"/>
        <v>44925</v>
      </c>
      <c r="I18" s="327" t="s">
        <v>236</v>
      </c>
      <c r="J18" s="327"/>
      <c r="K18" s="28">
        <f>+'ANTECEDENTES  '!G40</f>
        <v>40000000</v>
      </c>
      <c r="L18" s="28">
        <f>+K18/1.19</f>
        <v>33613445.37815126</v>
      </c>
      <c r="N18" s="118" t="s">
        <v>205</v>
      </c>
    </row>
    <row r="19" spans="2:15">
      <c r="B19" s="33"/>
      <c r="C19" s="2">
        <v>6</v>
      </c>
      <c r="D19" s="2">
        <v>1</v>
      </c>
      <c r="E19" s="2"/>
      <c r="F19" s="2"/>
      <c r="G19" s="2"/>
      <c r="H19" s="207">
        <f t="shared" si="0"/>
        <v>44925</v>
      </c>
      <c r="I19" s="327" t="s">
        <v>248</v>
      </c>
      <c r="J19" s="327"/>
      <c r="K19" s="28">
        <f>+'ANTECEDENTES  '!G43</f>
        <v>45000000</v>
      </c>
      <c r="L19" s="28">
        <f>+K19</f>
        <v>45000000</v>
      </c>
      <c r="M19" t="s">
        <v>204</v>
      </c>
      <c r="N19" s="118" t="s">
        <v>205</v>
      </c>
    </row>
    <row r="20" spans="2:15">
      <c r="B20" s="33"/>
      <c r="C20" s="2">
        <v>7</v>
      </c>
      <c r="D20" s="2">
        <v>1</v>
      </c>
      <c r="E20" s="2"/>
      <c r="F20" s="2"/>
      <c r="G20" s="2"/>
      <c r="H20" s="207">
        <f t="shared" si="0"/>
        <v>44925</v>
      </c>
      <c r="I20" s="327" t="s">
        <v>237</v>
      </c>
      <c r="J20" s="327"/>
      <c r="K20" s="28">
        <f>+'ANTECEDENTES  '!G44</f>
        <v>50000000</v>
      </c>
      <c r="L20" s="28"/>
      <c r="N20" s="118" t="s">
        <v>205</v>
      </c>
    </row>
    <row r="21" spans="2:15">
      <c r="B21" s="33"/>
      <c r="C21" s="2">
        <v>8</v>
      </c>
      <c r="D21" s="2">
        <v>1</v>
      </c>
      <c r="E21" s="2"/>
      <c r="F21" s="2"/>
      <c r="G21" s="2"/>
      <c r="H21" s="207">
        <f t="shared" si="0"/>
        <v>44925</v>
      </c>
      <c r="I21" s="327" t="s">
        <v>187</v>
      </c>
      <c r="J21" s="327"/>
      <c r="K21" s="28">
        <f>+'ANTECEDENTES  '!E46+'ANTECEDENTES  '!E47+'ANTECEDENTES  '!E48+'ANTECEDENTES  '!E49</f>
        <v>10400000</v>
      </c>
      <c r="L21" s="28">
        <f>+K21</f>
        <v>10400000</v>
      </c>
      <c r="M21" t="s">
        <v>204</v>
      </c>
      <c r="N21" s="118" t="s">
        <v>205</v>
      </c>
    </row>
    <row r="22" spans="2:15" s="118" customFormat="1">
      <c r="B22" s="33"/>
      <c r="C22" s="2">
        <v>9</v>
      </c>
      <c r="D22" s="2">
        <v>2</v>
      </c>
      <c r="E22" s="2"/>
      <c r="F22" s="2"/>
      <c r="G22" s="2"/>
      <c r="H22" s="207">
        <v>44591</v>
      </c>
      <c r="I22" s="173" t="s">
        <v>238</v>
      </c>
      <c r="J22" s="173"/>
      <c r="K22" s="28">
        <f>-'ANTECEDENTES  '!F26</f>
        <v>-17000000</v>
      </c>
      <c r="L22" s="28">
        <f t="shared" ref="L22:L23" si="1">+K22/1.19</f>
        <v>-14285714.285714285</v>
      </c>
      <c r="N22" s="118" t="s">
        <v>205</v>
      </c>
    </row>
    <row r="23" spans="2:15" s="118" customFormat="1">
      <c r="B23" s="33"/>
      <c r="C23" s="2">
        <v>10</v>
      </c>
      <c r="D23" s="2">
        <v>2</v>
      </c>
      <c r="E23" s="2"/>
      <c r="F23" s="2"/>
      <c r="G23" s="2"/>
      <c r="H23" s="207">
        <f t="shared" si="0"/>
        <v>44591</v>
      </c>
      <c r="I23" s="173" t="s">
        <v>239</v>
      </c>
      <c r="J23" s="173"/>
      <c r="K23" s="28">
        <f>-'ANTECEDENTES  '!F27</f>
        <v>-7800000</v>
      </c>
      <c r="L23" s="28">
        <f t="shared" si="1"/>
        <v>-6554621.8487394964</v>
      </c>
      <c r="N23" s="118" t="s">
        <v>205</v>
      </c>
    </row>
    <row r="24" spans="2:15" s="118" customFormat="1">
      <c r="B24" s="33"/>
      <c r="C24" s="2">
        <v>11</v>
      </c>
      <c r="D24" s="2">
        <v>2</v>
      </c>
      <c r="E24" s="2"/>
      <c r="F24" s="2"/>
      <c r="G24" s="2"/>
      <c r="H24" s="207">
        <f t="shared" si="0"/>
        <v>44591</v>
      </c>
      <c r="I24" s="173" t="s">
        <v>240</v>
      </c>
      <c r="J24" s="173"/>
      <c r="K24" s="28">
        <f>-'ANTECEDENTES  '!F28</f>
        <v>-5470000</v>
      </c>
      <c r="L24" s="28">
        <f t="shared" ref="L24:L26" si="2">+K24</f>
        <v>-5470000</v>
      </c>
      <c r="N24" s="118" t="s">
        <v>205</v>
      </c>
    </row>
    <row r="25" spans="2:15" s="118" customFormat="1">
      <c r="B25" s="33"/>
      <c r="C25" s="2">
        <v>12</v>
      </c>
      <c r="D25" s="2">
        <v>2</v>
      </c>
      <c r="E25" s="2"/>
      <c r="F25" s="2"/>
      <c r="G25" s="2"/>
      <c r="H25" s="207">
        <f t="shared" si="0"/>
        <v>44591</v>
      </c>
      <c r="I25" s="173" t="s">
        <v>241</v>
      </c>
      <c r="J25" s="173"/>
      <c r="K25" s="28">
        <f>-'ANTECEDENTES  '!F29</f>
        <v>-1500000</v>
      </c>
      <c r="L25" s="28">
        <f t="shared" si="2"/>
        <v>-1500000</v>
      </c>
      <c r="N25" s="118" t="s">
        <v>205</v>
      </c>
    </row>
    <row r="26" spans="2:15" s="118" customFormat="1">
      <c r="B26" s="33"/>
      <c r="C26" s="2">
        <v>13</v>
      </c>
      <c r="D26" s="2">
        <v>2</v>
      </c>
      <c r="E26" s="2"/>
      <c r="F26" s="2"/>
      <c r="G26" s="2"/>
      <c r="H26" s="207">
        <f t="shared" si="0"/>
        <v>44591</v>
      </c>
      <c r="I26" s="173" t="s">
        <v>242</v>
      </c>
      <c r="J26" s="173"/>
      <c r="K26" s="28">
        <f>-'ANTECEDENTES  '!F30</f>
        <v>-1270000</v>
      </c>
      <c r="L26" s="28">
        <f t="shared" si="2"/>
        <v>-1270000</v>
      </c>
      <c r="N26" s="118" t="s">
        <v>205</v>
      </c>
    </row>
    <row r="27" spans="2:15" s="118" customFormat="1">
      <c r="B27" s="33"/>
      <c r="C27" s="2">
        <v>14</v>
      </c>
      <c r="D27" s="2">
        <v>2</v>
      </c>
      <c r="E27" s="2"/>
      <c r="F27" s="2"/>
      <c r="G27" s="2"/>
      <c r="H27" s="207">
        <f t="shared" si="0"/>
        <v>44591</v>
      </c>
      <c r="I27" s="173" t="s">
        <v>243</v>
      </c>
      <c r="J27" s="173"/>
      <c r="K27" s="28">
        <f>-'ANTECEDENTES  '!F31</f>
        <v>-5477800</v>
      </c>
      <c r="L27" s="28"/>
      <c r="N27" s="118" t="s">
        <v>205</v>
      </c>
    </row>
    <row r="28" spans="2:15" s="118" customFormat="1">
      <c r="B28" s="33"/>
      <c r="C28" s="2">
        <v>15</v>
      </c>
      <c r="D28" s="2">
        <v>2</v>
      </c>
      <c r="E28" s="2"/>
      <c r="F28" s="2"/>
      <c r="G28" s="2"/>
      <c r="H28" s="207">
        <f t="shared" si="0"/>
        <v>44591</v>
      </c>
      <c r="I28" s="173" t="s">
        <v>244</v>
      </c>
      <c r="J28" s="173"/>
      <c r="K28" s="28">
        <f>-'ANTECEDENTES  '!F32</f>
        <v>-247000</v>
      </c>
      <c r="L28" s="28">
        <f>+K28</f>
        <v>-247000</v>
      </c>
      <c r="N28" s="118" t="s">
        <v>205</v>
      </c>
    </row>
    <row r="29" spans="2:15" s="118" customFormat="1">
      <c r="B29" s="33"/>
      <c r="C29" s="2">
        <v>16</v>
      </c>
      <c r="D29" s="2">
        <v>2</v>
      </c>
      <c r="E29" s="2"/>
      <c r="F29" s="2"/>
      <c r="G29" s="2"/>
      <c r="H29" s="207">
        <f t="shared" si="0"/>
        <v>44591</v>
      </c>
      <c r="I29" s="173" t="s">
        <v>245</v>
      </c>
      <c r="J29" s="173"/>
      <c r="K29" s="28">
        <f>-'ANTECEDENTES  '!F33</f>
        <v>-20400</v>
      </c>
      <c r="L29" s="28">
        <f>+K29</f>
        <v>-20400</v>
      </c>
      <c r="N29" s="118" t="s">
        <v>205</v>
      </c>
    </row>
    <row r="30" spans="2:15" s="118" customFormat="1">
      <c r="B30" s="33"/>
      <c r="C30" s="2">
        <v>17</v>
      </c>
      <c r="D30" s="2">
        <v>2</v>
      </c>
      <c r="E30" s="2"/>
      <c r="F30" s="2"/>
      <c r="G30" s="2"/>
      <c r="H30" s="207">
        <f t="shared" si="0"/>
        <v>44591</v>
      </c>
      <c r="I30" s="173" t="s">
        <v>246</v>
      </c>
      <c r="J30" s="173"/>
      <c r="K30" s="28">
        <f>-'ANTECEDENTES  '!F34</f>
        <v>-108000</v>
      </c>
      <c r="L30" s="28"/>
      <c r="N30" s="118" t="s">
        <v>205</v>
      </c>
    </row>
    <row r="31" spans="2:15">
      <c r="B31" s="33"/>
      <c r="C31" s="2">
        <v>18</v>
      </c>
      <c r="D31" s="2">
        <v>2</v>
      </c>
      <c r="E31" s="2"/>
      <c r="F31" s="2"/>
      <c r="G31" s="2"/>
      <c r="H31" s="207">
        <v>44925</v>
      </c>
      <c r="I31" s="173" t="s">
        <v>165</v>
      </c>
      <c r="J31" s="173"/>
      <c r="K31" s="28">
        <f>-'ANTECEDENTES  '!G52</f>
        <v>-142800000</v>
      </c>
      <c r="L31" s="28">
        <f>+K31/1.19</f>
        <v>-120000000</v>
      </c>
      <c r="N31" s="118" t="s">
        <v>205</v>
      </c>
      <c r="O31" t="s">
        <v>208</v>
      </c>
    </row>
    <row r="32" spans="2:15">
      <c r="B32" s="33"/>
      <c r="C32" s="2">
        <v>19</v>
      </c>
      <c r="D32" s="2">
        <v>2</v>
      </c>
      <c r="E32" s="2"/>
      <c r="F32" s="2"/>
      <c r="G32" s="2"/>
      <c r="H32" s="207">
        <f t="shared" si="0"/>
        <v>44925</v>
      </c>
      <c r="I32" s="173" t="s">
        <v>169</v>
      </c>
      <c r="J32" s="173"/>
      <c r="K32" s="28">
        <f>-'ANTECEDENTES  '!G53</f>
        <v>-60000000</v>
      </c>
      <c r="L32" s="28"/>
      <c r="N32" s="118" t="s">
        <v>205</v>
      </c>
      <c r="O32" t="s">
        <v>208</v>
      </c>
    </row>
    <row r="33" spans="2:15">
      <c r="B33" s="33"/>
      <c r="C33" s="2">
        <v>20</v>
      </c>
      <c r="D33" s="2">
        <v>2</v>
      </c>
      <c r="E33" s="2"/>
      <c r="F33" s="2"/>
      <c r="G33" s="2"/>
      <c r="H33" s="207">
        <f t="shared" si="0"/>
        <v>44925</v>
      </c>
      <c r="I33" s="173" t="s">
        <v>170</v>
      </c>
      <c r="J33" s="173"/>
      <c r="K33" s="28">
        <f>-'ANTECEDENTES  '!G54</f>
        <v>-15000000</v>
      </c>
      <c r="L33" s="28"/>
      <c r="N33" s="118" t="s">
        <v>208</v>
      </c>
    </row>
    <row r="34" spans="2:15">
      <c r="B34" s="33"/>
      <c r="C34" s="2">
        <v>22</v>
      </c>
      <c r="D34" s="2">
        <v>2</v>
      </c>
      <c r="E34" s="2"/>
      <c r="F34" s="2"/>
      <c r="G34" s="2"/>
      <c r="H34" s="207">
        <f>+H33</f>
        <v>44925</v>
      </c>
      <c r="I34" s="173" t="s">
        <v>171</v>
      </c>
      <c r="J34" s="173"/>
      <c r="K34" s="28">
        <f>-'ANTECEDENTES  '!G55</f>
        <v>-4500000</v>
      </c>
      <c r="L34" s="28">
        <f>+K34/1.19</f>
        <v>-3781512.6050420171</v>
      </c>
      <c r="N34" s="118" t="s">
        <v>205</v>
      </c>
      <c r="O34" t="s">
        <v>208</v>
      </c>
    </row>
    <row r="35" spans="2:15">
      <c r="B35" s="33"/>
      <c r="C35" s="2">
        <v>23</v>
      </c>
      <c r="D35" s="2">
        <v>2</v>
      </c>
      <c r="E35" s="2"/>
      <c r="F35" s="2"/>
      <c r="G35" s="2"/>
      <c r="H35" s="207">
        <f t="shared" si="0"/>
        <v>44925</v>
      </c>
      <c r="I35" s="173" t="s">
        <v>172</v>
      </c>
      <c r="J35" s="173"/>
      <c r="K35" s="28">
        <f>-'ANTECEDENTES  '!G56</f>
        <v>-24220000</v>
      </c>
      <c r="L35" s="28">
        <f>+K35</f>
        <v>-24220000</v>
      </c>
      <c r="N35" s="118" t="s">
        <v>205</v>
      </c>
      <c r="O35" t="s">
        <v>209</v>
      </c>
    </row>
    <row r="36" spans="2:15">
      <c r="B36" s="33"/>
      <c r="C36" s="2">
        <v>24</v>
      </c>
      <c r="D36" s="2">
        <v>2</v>
      </c>
      <c r="E36" s="2"/>
      <c r="F36" s="2"/>
      <c r="G36" s="2"/>
      <c r="H36" s="207">
        <f t="shared" si="0"/>
        <v>44925</v>
      </c>
      <c r="I36" s="173" t="s">
        <v>173</v>
      </c>
      <c r="J36" s="173"/>
      <c r="K36" s="28">
        <f>-'ANTECEDENTES  '!G57</f>
        <v>-17300000</v>
      </c>
      <c r="L36" s="28">
        <f>+K36</f>
        <v>-17300000</v>
      </c>
      <c r="N36" s="118" t="s">
        <v>205</v>
      </c>
      <c r="O36" t="s">
        <v>208</v>
      </c>
    </row>
    <row r="37" spans="2:15">
      <c r="B37" s="33"/>
      <c r="C37" s="2">
        <v>25</v>
      </c>
      <c r="D37" s="2">
        <v>2</v>
      </c>
      <c r="E37" s="2"/>
      <c r="F37" s="2"/>
      <c r="G37" s="2"/>
      <c r="H37" s="207">
        <f t="shared" si="0"/>
        <v>44925</v>
      </c>
      <c r="I37" s="173" t="s">
        <v>224</v>
      </c>
      <c r="J37" s="173"/>
      <c r="K37" s="28">
        <f>-'ANTECEDENTES  '!G58</f>
        <v>-4753000</v>
      </c>
      <c r="L37" s="28">
        <f>+K37</f>
        <v>-4753000</v>
      </c>
      <c r="N37" s="118" t="s">
        <v>205</v>
      </c>
      <c r="O37" t="s">
        <v>208</v>
      </c>
    </row>
    <row r="38" spans="2:15">
      <c r="B38" s="33"/>
      <c r="C38" s="2">
        <v>26</v>
      </c>
      <c r="D38" s="2">
        <v>2</v>
      </c>
      <c r="E38" s="2"/>
      <c r="F38" s="2"/>
      <c r="G38" s="2"/>
      <c r="H38" s="207">
        <f t="shared" si="0"/>
        <v>44925</v>
      </c>
      <c r="I38" s="173" t="s">
        <v>225</v>
      </c>
      <c r="J38" s="173"/>
      <c r="K38" s="28">
        <f>-'ANTECEDENTES  '!G59</f>
        <v>-58910000</v>
      </c>
      <c r="L38" s="28"/>
      <c r="N38" s="118" t="s">
        <v>205</v>
      </c>
      <c r="O38" t="s">
        <v>208</v>
      </c>
    </row>
    <row r="39" spans="2:15">
      <c r="B39" s="33"/>
      <c r="C39" s="2">
        <v>27</v>
      </c>
      <c r="D39" s="2">
        <v>2</v>
      </c>
      <c r="E39" s="2"/>
      <c r="F39" s="2"/>
      <c r="G39" s="2"/>
      <c r="H39" s="207">
        <f t="shared" si="0"/>
        <v>44925</v>
      </c>
      <c r="I39" s="210" t="s">
        <v>179</v>
      </c>
      <c r="J39" s="210"/>
      <c r="K39" s="28">
        <f>-'ANTECEDENTES  '!G60</f>
        <v>-125000000</v>
      </c>
      <c r="L39" s="28">
        <f>+K39/1.19</f>
        <v>-105042016.8067227</v>
      </c>
      <c r="N39" s="118" t="s">
        <v>205</v>
      </c>
      <c r="O39" t="s">
        <v>208</v>
      </c>
    </row>
    <row r="40" spans="2:15">
      <c r="B40" s="33"/>
      <c r="C40" s="2">
        <v>28</v>
      </c>
      <c r="D40" s="2">
        <v>2</v>
      </c>
      <c r="E40" s="2"/>
      <c r="F40" s="2"/>
      <c r="G40" s="2"/>
      <c r="H40" s="207">
        <f t="shared" si="0"/>
        <v>44925</v>
      </c>
      <c r="I40" s="210" t="s">
        <v>175</v>
      </c>
      <c r="J40" s="210"/>
      <c r="K40" s="211">
        <f>-'ANTECEDENTES  '!G61</f>
        <v>-1700000</v>
      </c>
      <c r="L40" s="28"/>
      <c r="N40" s="118" t="s">
        <v>205</v>
      </c>
      <c r="O40" t="s">
        <v>208</v>
      </c>
    </row>
    <row r="41" spans="2:15">
      <c r="B41" s="33"/>
      <c r="C41" s="2">
        <v>29</v>
      </c>
      <c r="D41" s="2">
        <v>2</v>
      </c>
      <c r="E41" s="2"/>
      <c r="F41" s="2"/>
      <c r="G41" s="2"/>
      <c r="H41" s="207">
        <f t="shared" si="0"/>
        <v>44925</v>
      </c>
      <c r="I41" s="210" t="s">
        <v>174</v>
      </c>
      <c r="J41" s="210"/>
      <c r="K41" s="211">
        <f>-'ANTECEDENTES  '!G62</f>
        <v>-620000</v>
      </c>
      <c r="L41" s="28"/>
      <c r="N41" s="118" t="s">
        <v>205</v>
      </c>
      <c r="O41" t="s">
        <v>208</v>
      </c>
    </row>
    <row r="42" spans="2:15">
      <c r="B42" s="33"/>
      <c r="C42" s="2">
        <v>31</v>
      </c>
      <c r="D42" s="2">
        <v>2</v>
      </c>
      <c r="E42" s="2"/>
      <c r="F42" s="2"/>
      <c r="G42" s="2"/>
      <c r="H42" s="207">
        <f t="shared" si="0"/>
        <v>44925</v>
      </c>
      <c r="I42" s="210" t="s">
        <v>176</v>
      </c>
      <c r="J42" s="210"/>
      <c r="K42" s="211">
        <f>-'ANTECEDENTES  '!G63</f>
        <v>-1945000</v>
      </c>
      <c r="L42" s="28">
        <f>+K42</f>
        <v>-1945000</v>
      </c>
      <c r="N42" s="118" t="s">
        <v>205</v>
      </c>
      <c r="O42" t="s">
        <v>208</v>
      </c>
    </row>
    <row r="43" spans="2:15">
      <c r="B43" s="33"/>
      <c r="C43" s="2">
        <v>32</v>
      </c>
      <c r="D43" s="2">
        <v>2</v>
      </c>
      <c r="E43" s="2"/>
      <c r="F43" s="2"/>
      <c r="G43" s="2"/>
      <c r="H43" s="207">
        <f t="shared" si="0"/>
        <v>44925</v>
      </c>
      <c r="I43" s="173" t="s">
        <v>177</v>
      </c>
      <c r="J43" s="173"/>
      <c r="K43" s="28">
        <f>-'ANTECEDENTES  '!G64</f>
        <v>-305600</v>
      </c>
      <c r="L43" s="28">
        <f>+K43</f>
        <v>-305600</v>
      </c>
      <c r="N43" s="118" t="s">
        <v>205</v>
      </c>
      <c r="O43" t="s">
        <v>208</v>
      </c>
    </row>
    <row r="44" spans="2:15">
      <c r="B44" s="33"/>
      <c r="C44" s="2">
        <v>33</v>
      </c>
      <c r="D44" s="2">
        <v>2</v>
      </c>
      <c r="E44" s="2"/>
      <c r="F44" s="2"/>
      <c r="G44" s="2"/>
      <c r="H44" s="207">
        <f t="shared" si="0"/>
        <v>44925</v>
      </c>
      <c r="I44" s="173" t="s">
        <v>178</v>
      </c>
      <c r="J44" s="173"/>
      <c r="K44" s="28">
        <f>-'ANTECEDENTES  '!G65</f>
        <v>-300100</v>
      </c>
      <c r="L44" s="28"/>
      <c r="O44" t="s">
        <v>208</v>
      </c>
    </row>
    <row r="45" spans="2:15">
      <c r="B45" s="33"/>
      <c r="C45" s="2">
        <v>34</v>
      </c>
      <c r="D45" s="2">
        <v>2</v>
      </c>
      <c r="E45" s="2"/>
      <c r="F45" s="2"/>
      <c r="G45" s="2"/>
      <c r="H45" s="207">
        <f t="shared" si="0"/>
        <v>44925</v>
      </c>
      <c r="I45" s="173" t="s">
        <v>184</v>
      </c>
      <c r="J45" s="173"/>
      <c r="K45" s="28">
        <f>-'ANTECEDENTES  '!G66</f>
        <v>-3000000</v>
      </c>
      <c r="L45" s="28"/>
      <c r="O45" t="s">
        <v>208</v>
      </c>
    </row>
    <row r="46" spans="2:15">
      <c r="B46" s="33"/>
      <c r="C46" s="2">
        <v>35</v>
      </c>
      <c r="D46" s="2">
        <v>2</v>
      </c>
      <c r="E46" s="2"/>
      <c r="F46" s="2"/>
      <c r="G46" s="2"/>
      <c r="H46" s="207">
        <f t="shared" si="0"/>
        <v>44925</v>
      </c>
      <c r="I46" s="173" t="s">
        <v>185</v>
      </c>
      <c r="J46" s="173"/>
      <c r="K46" s="28">
        <f>-'ANTECEDENTES  '!G67</f>
        <v>-900000</v>
      </c>
      <c r="L46" s="28">
        <f>+K46</f>
        <v>-900000</v>
      </c>
      <c r="O46" t="s">
        <v>208</v>
      </c>
    </row>
    <row r="47" spans="2:15">
      <c r="B47" s="33"/>
      <c r="C47" s="2">
        <v>36</v>
      </c>
      <c r="D47" s="2">
        <v>2</v>
      </c>
      <c r="E47" s="2"/>
      <c r="F47" s="2"/>
      <c r="G47" s="2"/>
      <c r="H47" s="207">
        <f t="shared" si="0"/>
        <v>44925</v>
      </c>
      <c r="I47" s="173" t="s">
        <v>180</v>
      </c>
      <c r="J47" s="173"/>
      <c r="K47" s="28">
        <f>-'ANTECEDENTES  '!G68</f>
        <v>-100000000</v>
      </c>
      <c r="L47" s="28"/>
      <c r="O47" t="s">
        <v>208</v>
      </c>
    </row>
    <row r="48" spans="2:15">
      <c r="B48" s="33"/>
      <c r="C48" s="2"/>
      <c r="D48" s="2"/>
      <c r="E48" s="2"/>
      <c r="F48" s="2"/>
      <c r="G48" s="2"/>
      <c r="H48" s="208"/>
      <c r="I48" s="328"/>
      <c r="J48" s="328"/>
      <c r="K48" s="28"/>
      <c r="L48" s="208"/>
    </row>
    <row r="49" spans="2:12">
      <c r="B49" s="33"/>
      <c r="C49" s="2"/>
      <c r="D49" s="2"/>
      <c r="E49" s="2"/>
      <c r="F49" s="2"/>
      <c r="G49" s="2"/>
      <c r="H49" s="2"/>
      <c r="I49" s="326"/>
      <c r="J49" s="326"/>
      <c r="K49" s="5"/>
      <c r="L49" s="2"/>
    </row>
    <row r="50" spans="2:12">
      <c r="B50" s="33"/>
      <c r="C50" s="2"/>
      <c r="D50" s="2"/>
      <c r="E50" s="2"/>
      <c r="F50" s="2"/>
      <c r="G50" s="2"/>
      <c r="H50" s="2"/>
      <c r="I50" s="326"/>
      <c r="J50" s="326"/>
      <c r="K50" s="5"/>
      <c r="L50" s="2"/>
    </row>
    <row r="51" spans="2:12">
      <c r="B51" s="33"/>
      <c r="C51" s="32"/>
      <c r="D51" s="32"/>
      <c r="E51" s="32"/>
      <c r="F51" s="32"/>
      <c r="G51" s="32"/>
      <c r="H51" s="32"/>
      <c r="I51" s="91"/>
      <c r="J51" s="91"/>
      <c r="K51" s="32"/>
      <c r="L51" s="32"/>
    </row>
    <row r="52" spans="2:12">
      <c r="B52" s="33"/>
      <c r="C52" s="32"/>
      <c r="D52" s="32"/>
      <c r="E52" s="32"/>
      <c r="F52" s="32"/>
      <c r="G52" s="32"/>
      <c r="H52" s="32"/>
      <c r="I52" s="91"/>
      <c r="J52" s="91"/>
      <c r="K52" s="32"/>
      <c r="L52" s="32"/>
    </row>
    <row r="53" spans="2:12" ht="15.75" thickBot="1">
      <c r="B53" s="33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2:12" ht="19.899999999999999" customHeight="1" thickBot="1">
      <c r="B54" s="33"/>
      <c r="C54" s="335" t="s">
        <v>97</v>
      </c>
      <c r="D54" s="336"/>
      <c r="E54" s="336"/>
      <c r="F54" s="337"/>
      <c r="G54" s="337"/>
      <c r="H54" s="338"/>
      <c r="I54" s="80"/>
      <c r="J54" s="32"/>
      <c r="K54" s="32"/>
      <c r="L54" s="32"/>
    </row>
    <row r="55" spans="2:12" s="94" customFormat="1" ht="20.45" customHeight="1">
      <c r="B55" s="92"/>
      <c r="C55" s="329" t="s">
        <v>98</v>
      </c>
      <c r="D55" s="330"/>
      <c r="E55" s="331"/>
      <c r="F55" s="332" t="s">
        <v>99</v>
      </c>
      <c r="G55" s="333"/>
      <c r="H55" s="334"/>
      <c r="I55" s="93"/>
      <c r="K55" s="95"/>
      <c r="L55" s="95"/>
    </row>
    <row r="56" spans="2:12" s="94" customFormat="1" ht="47.45" customHeight="1">
      <c r="B56" s="92"/>
      <c r="C56" s="96" t="s">
        <v>100</v>
      </c>
      <c r="D56" s="97" t="s">
        <v>101</v>
      </c>
      <c r="E56" s="98" t="s">
        <v>102</v>
      </c>
      <c r="F56" s="99" t="s">
        <v>103</v>
      </c>
      <c r="G56" s="100" t="s">
        <v>104</v>
      </c>
      <c r="H56" s="101" t="s">
        <v>105</v>
      </c>
      <c r="I56" s="102"/>
      <c r="K56" s="95"/>
      <c r="L56" s="95"/>
    </row>
    <row r="57" spans="2:12" s="105" customFormat="1" ht="21" customHeight="1" thickBot="1">
      <c r="B57" s="103"/>
      <c r="C57" s="28">
        <f>SUM(K14:K21)</f>
        <v>680046200</v>
      </c>
      <c r="D57" s="28">
        <f>-SUM(K22:K47)</f>
        <v>600146900</v>
      </c>
      <c r="E57" s="28">
        <f>+C57-D57</f>
        <v>79899300</v>
      </c>
      <c r="F57" s="28">
        <f>SUM(L15:L21)</f>
        <v>491114285.71428573</v>
      </c>
      <c r="G57" s="28">
        <f>-SUM(L22:L46)</f>
        <v>307594865.54621851</v>
      </c>
      <c r="H57" s="114">
        <f>+F57-G57</f>
        <v>183519420.16806722</v>
      </c>
      <c r="I57" s="104"/>
      <c r="K57" s="106"/>
      <c r="L57" s="106"/>
    </row>
    <row r="58" spans="2:12">
      <c r="B58" s="33"/>
      <c r="C58" s="32"/>
      <c r="D58" s="107"/>
      <c r="E58" s="108"/>
      <c r="F58" s="107">
        <f>+'BASE IMPONIBLE'!F39</f>
        <v>573622038.17563033</v>
      </c>
      <c r="G58" s="108"/>
      <c r="H58" s="107"/>
      <c r="I58" s="108"/>
      <c r="J58" s="108"/>
      <c r="K58" s="32"/>
      <c r="L58" s="32"/>
    </row>
    <row r="59" spans="2:12">
      <c r="B59" s="33"/>
      <c r="C59" s="167">
        <f>+K14</f>
        <v>49146200</v>
      </c>
      <c r="D59" s="109"/>
      <c r="E59" s="109"/>
      <c r="F59" s="28">
        <f>+'BASE IMPONIBLE'!F26</f>
        <v>62184873.949579835</v>
      </c>
      <c r="G59" s="28">
        <f>-'BASE IMPONIBLE'!F52</f>
        <v>45000000</v>
      </c>
      <c r="H59" s="80"/>
      <c r="I59" s="80"/>
      <c r="J59" s="80"/>
      <c r="K59" s="32"/>
      <c r="L59" s="32"/>
    </row>
    <row r="60" spans="2:12">
      <c r="B60" s="33"/>
      <c r="C60" s="167">
        <f>+C57-C59</f>
        <v>630900000</v>
      </c>
      <c r="D60" s="110"/>
      <c r="E60" s="110"/>
      <c r="F60" s="28">
        <f>-L17</f>
        <v>-41176470.588235296</v>
      </c>
      <c r="G60" s="28"/>
      <c r="H60" s="110"/>
      <c r="I60" s="110"/>
      <c r="J60" s="111"/>
      <c r="K60" s="32"/>
      <c r="L60" s="32"/>
    </row>
    <row r="61" spans="2:12" s="118" customFormat="1">
      <c r="B61" s="33"/>
      <c r="C61" s="32"/>
      <c r="D61" s="110"/>
      <c r="E61" s="110"/>
      <c r="F61" s="28">
        <f>SUM('BASE IMPONIBLE'!F22:F24)</f>
        <v>2649803.1</v>
      </c>
      <c r="G61" s="28"/>
      <c r="H61" s="110"/>
      <c r="I61" s="110"/>
      <c r="J61" s="111"/>
      <c r="K61" s="32"/>
      <c r="L61" s="32"/>
    </row>
    <row r="62" spans="2:12">
      <c r="B62" s="33"/>
      <c r="C62" s="32"/>
      <c r="D62" s="112"/>
      <c r="E62" s="112"/>
      <c r="F62" s="28">
        <f>+'BASE IMPONIBLE'!F36</f>
        <v>58849546</v>
      </c>
      <c r="G62" s="28"/>
      <c r="H62" s="112"/>
      <c r="I62" s="112"/>
      <c r="J62" s="113"/>
      <c r="K62" s="32"/>
      <c r="L62" s="32"/>
    </row>
    <row r="63" spans="2:12" ht="15.75" thickBot="1">
      <c r="B63" s="70"/>
      <c r="C63" s="71"/>
      <c r="D63" s="71"/>
      <c r="E63" s="71"/>
      <c r="F63" s="28">
        <f>+F57+F59+F60+F62+F61</f>
        <v>573622038.17563021</v>
      </c>
      <c r="G63" s="28">
        <f>+G57+G59+G60+G62+G61</f>
        <v>352594865.54621851</v>
      </c>
      <c r="H63" s="28">
        <f>+F63-G63</f>
        <v>221027172.6294117</v>
      </c>
      <c r="I63" s="71"/>
      <c r="J63" s="71"/>
      <c r="K63" s="71"/>
      <c r="L63" s="71"/>
    </row>
  </sheetData>
  <autoFilter ref="B13:L47">
    <filterColumn colId="7" showButton="0"/>
  </autoFilter>
  <mergeCells count="30">
    <mergeCell ref="I49:J49"/>
    <mergeCell ref="I50:J50"/>
    <mergeCell ref="C55:E55"/>
    <mergeCell ref="F55:H55"/>
    <mergeCell ref="I17:J17"/>
    <mergeCell ref="I21:J21"/>
    <mergeCell ref="I18:J18"/>
    <mergeCell ref="I19:J19"/>
    <mergeCell ref="I20:J20"/>
    <mergeCell ref="C54:H54"/>
    <mergeCell ref="I13:J13"/>
    <mergeCell ref="I14:J14"/>
    <mergeCell ref="I16:J16"/>
    <mergeCell ref="I15:J15"/>
    <mergeCell ref="I48:J48"/>
    <mergeCell ref="H11:H12"/>
    <mergeCell ref="I11:J12"/>
    <mergeCell ref="C10:L10"/>
    <mergeCell ref="C2:L2"/>
    <mergeCell ref="D4:E4"/>
    <mergeCell ref="D6:E6"/>
    <mergeCell ref="C8:D8"/>
    <mergeCell ref="E8:L8"/>
    <mergeCell ref="C11:C12"/>
    <mergeCell ref="D11:D12"/>
    <mergeCell ref="E11:E12"/>
    <mergeCell ref="F11:F12"/>
    <mergeCell ref="G11:G12"/>
    <mergeCell ref="K11:K12"/>
    <mergeCell ref="L11:L12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85"/>
  <sheetViews>
    <sheetView showGridLines="0" topLeftCell="A49" zoomScale="96" zoomScaleNormal="96" workbookViewId="0">
      <selection activeCell="A86" sqref="A86"/>
    </sheetView>
  </sheetViews>
  <sheetFormatPr baseColWidth="10" defaultColWidth="14.5703125" defaultRowHeight="15"/>
  <cols>
    <col min="1" max="1" width="138.85546875" style="4" customWidth="1"/>
    <col min="2" max="2" width="4" style="37" customWidth="1"/>
    <col min="3" max="3" width="14.85546875" style="85" hidden="1" customWidth="1"/>
    <col min="4" max="4" width="17.140625" style="85" customWidth="1"/>
    <col min="5" max="5" width="19.7109375" style="65" hidden="1" customWidth="1"/>
    <col min="6" max="6" width="17.85546875" style="65" customWidth="1"/>
    <col min="7" max="7" width="11.42578125" style="4" hidden="1" customWidth="1"/>
    <col min="8" max="205" width="11.42578125" style="4" customWidth="1"/>
    <col min="206" max="207" width="2.7109375" style="4" customWidth="1"/>
    <col min="208" max="211" width="14.5703125" style="4"/>
    <col min="212" max="212" width="2.7109375" style="4" customWidth="1"/>
    <col min="213" max="213" width="48.28515625" style="4" customWidth="1"/>
    <col min="214" max="214" width="34.28515625" style="4" customWidth="1"/>
    <col min="215" max="215" width="24.28515625" style="4" customWidth="1"/>
    <col min="216" max="216" width="16.5703125" style="4" customWidth="1"/>
    <col min="217" max="218" width="3.42578125" style="4" customWidth="1"/>
    <col min="219" max="219" width="11.42578125" style="4" customWidth="1"/>
    <col min="220" max="220" width="21.42578125" style="4" customWidth="1"/>
    <col min="221" max="461" width="11.42578125" style="4" customWidth="1"/>
    <col min="462" max="463" width="2.7109375" style="4" customWidth="1"/>
    <col min="464" max="467" width="14.5703125" style="4"/>
    <col min="468" max="468" width="2.7109375" style="4" customWidth="1"/>
    <col min="469" max="469" width="48.28515625" style="4" customWidth="1"/>
    <col min="470" max="470" width="34.28515625" style="4" customWidth="1"/>
    <col min="471" max="471" width="24.28515625" style="4" customWidth="1"/>
    <col min="472" max="472" width="16.5703125" style="4" customWidth="1"/>
    <col min="473" max="474" width="3.42578125" style="4" customWidth="1"/>
    <col min="475" max="475" width="11.42578125" style="4" customWidth="1"/>
    <col min="476" max="476" width="21.42578125" style="4" customWidth="1"/>
    <col min="477" max="717" width="11.42578125" style="4" customWidth="1"/>
    <col min="718" max="719" width="2.7109375" style="4" customWidth="1"/>
    <col min="720" max="723" width="14.5703125" style="4"/>
    <col min="724" max="724" width="2.7109375" style="4" customWidth="1"/>
    <col min="725" max="725" width="48.28515625" style="4" customWidth="1"/>
    <col min="726" max="726" width="34.28515625" style="4" customWidth="1"/>
    <col min="727" max="727" width="24.28515625" style="4" customWidth="1"/>
    <col min="728" max="728" width="16.5703125" style="4" customWidth="1"/>
    <col min="729" max="730" width="3.42578125" style="4" customWidth="1"/>
    <col min="731" max="731" width="11.42578125" style="4" customWidth="1"/>
    <col min="732" max="732" width="21.42578125" style="4" customWidth="1"/>
    <col min="733" max="973" width="11.42578125" style="4" customWidth="1"/>
    <col min="974" max="975" width="2.7109375" style="4" customWidth="1"/>
    <col min="976" max="979" width="14.5703125" style="4"/>
    <col min="980" max="980" width="2.7109375" style="4" customWidth="1"/>
    <col min="981" max="981" width="48.28515625" style="4" customWidth="1"/>
    <col min="982" max="982" width="34.28515625" style="4" customWidth="1"/>
    <col min="983" max="983" width="24.28515625" style="4" customWidth="1"/>
    <col min="984" max="984" width="16.5703125" style="4" customWidth="1"/>
    <col min="985" max="986" width="3.42578125" style="4" customWidth="1"/>
    <col min="987" max="987" width="11.42578125" style="4" customWidth="1"/>
    <col min="988" max="988" width="21.42578125" style="4" customWidth="1"/>
    <col min="989" max="1229" width="11.42578125" style="4" customWidth="1"/>
    <col min="1230" max="1231" width="2.7109375" style="4" customWidth="1"/>
    <col min="1232" max="1235" width="14.5703125" style="4"/>
    <col min="1236" max="1236" width="2.7109375" style="4" customWidth="1"/>
    <col min="1237" max="1237" width="48.28515625" style="4" customWidth="1"/>
    <col min="1238" max="1238" width="34.28515625" style="4" customWidth="1"/>
    <col min="1239" max="1239" width="24.28515625" style="4" customWidth="1"/>
    <col min="1240" max="1240" width="16.5703125" style="4" customWidth="1"/>
    <col min="1241" max="1242" width="3.42578125" style="4" customWidth="1"/>
    <col min="1243" max="1243" width="11.42578125" style="4" customWidth="1"/>
    <col min="1244" max="1244" width="21.42578125" style="4" customWidth="1"/>
    <col min="1245" max="1485" width="11.42578125" style="4" customWidth="1"/>
    <col min="1486" max="1487" width="2.7109375" style="4" customWidth="1"/>
    <col min="1488" max="1491" width="14.5703125" style="4"/>
    <col min="1492" max="1492" width="2.7109375" style="4" customWidth="1"/>
    <col min="1493" max="1493" width="48.28515625" style="4" customWidth="1"/>
    <col min="1494" max="1494" width="34.28515625" style="4" customWidth="1"/>
    <col min="1495" max="1495" width="24.28515625" style="4" customWidth="1"/>
    <col min="1496" max="1496" width="16.5703125" style="4" customWidth="1"/>
    <col min="1497" max="1498" width="3.42578125" style="4" customWidth="1"/>
    <col min="1499" max="1499" width="11.42578125" style="4" customWidth="1"/>
    <col min="1500" max="1500" width="21.42578125" style="4" customWidth="1"/>
    <col min="1501" max="1741" width="11.42578125" style="4" customWidth="1"/>
    <col min="1742" max="1743" width="2.7109375" style="4" customWidth="1"/>
    <col min="1744" max="1747" width="14.5703125" style="4"/>
    <col min="1748" max="1748" width="2.7109375" style="4" customWidth="1"/>
    <col min="1749" max="1749" width="48.28515625" style="4" customWidth="1"/>
    <col min="1750" max="1750" width="34.28515625" style="4" customWidth="1"/>
    <col min="1751" max="1751" width="24.28515625" style="4" customWidth="1"/>
    <col min="1752" max="1752" width="16.5703125" style="4" customWidth="1"/>
    <col min="1753" max="1754" width="3.42578125" style="4" customWidth="1"/>
    <col min="1755" max="1755" width="11.42578125" style="4" customWidth="1"/>
    <col min="1756" max="1756" width="21.42578125" style="4" customWidth="1"/>
    <col min="1757" max="1997" width="11.42578125" style="4" customWidth="1"/>
    <col min="1998" max="1999" width="2.7109375" style="4" customWidth="1"/>
    <col min="2000" max="2003" width="14.5703125" style="4"/>
    <col min="2004" max="2004" width="2.7109375" style="4" customWidth="1"/>
    <col min="2005" max="2005" width="48.28515625" style="4" customWidth="1"/>
    <col min="2006" max="2006" width="34.28515625" style="4" customWidth="1"/>
    <col min="2007" max="2007" width="24.28515625" style="4" customWidth="1"/>
    <col min="2008" max="2008" width="16.5703125" style="4" customWidth="1"/>
    <col min="2009" max="2010" width="3.42578125" style="4" customWidth="1"/>
    <col min="2011" max="2011" width="11.42578125" style="4" customWidth="1"/>
    <col min="2012" max="2012" width="21.42578125" style="4" customWidth="1"/>
    <col min="2013" max="2253" width="11.42578125" style="4" customWidth="1"/>
    <col min="2254" max="2255" width="2.7109375" style="4" customWidth="1"/>
    <col min="2256" max="2259" width="14.5703125" style="4"/>
    <col min="2260" max="2260" width="2.7109375" style="4" customWidth="1"/>
    <col min="2261" max="2261" width="48.28515625" style="4" customWidth="1"/>
    <col min="2262" max="2262" width="34.28515625" style="4" customWidth="1"/>
    <col min="2263" max="2263" width="24.28515625" style="4" customWidth="1"/>
    <col min="2264" max="2264" width="16.5703125" style="4" customWidth="1"/>
    <col min="2265" max="2266" width="3.42578125" style="4" customWidth="1"/>
    <col min="2267" max="2267" width="11.42578125" style="4" customWidth="1"/>
    <col min="2268" max="2268" width="21.42578125" style="4" customWidth="1"/>
    <col min="2269" max="2509" width="11.42578125" style="4" customWidth="1"/>
    <col min="2510" max="2511" width="2.7109375" style="4" customWidth="1"/>
    <col min="2512" max="2515" width="14.5703125" style="4"/>
    <col min="2516" max="2516" width="2.7109375" style="4" customWidth="1"/>
    <col min="2517" max="2517" width="48.28515625" style="4" customWidth="1"/>
    <col min="2518" max="2518" width="34.28515625" style="4" customWidth="1"/>
    <col min="2519" max="2519" width="24.28515625" style="4" customWidth="1"/>
    <col min="2520" max="2520" width="16.5703125" style="4" customWidth="1"/>
    <col min="2521" max="2522" width="3.42578125" style="4" customWidth="1"/>
    <col min="2523" max="2523" width="11.42578125" style="4" customWidth="1"/>
    <col min="2524" max="2524" width="21.42578125" style="4" customWidth="1"/>
    <col min="2525" max="2765" width="11.42578125" style="4" customWidth="1"/>
    <col min="2766" max="2767" width="2.7109375" style="4" customWidth="1"/>
    <col min="2768" max="2771" width="14.5703125" style="4"/>
    <col min="2772" max="2772" width="2.7109375" style="4" customWidth="1"/>
    <col min="2773" max="2773" width="48.28515625" style="4" customWidth="1"/>
    <col min="2774" max="2774" width="34.28515625" style="4" customWidth="1"/>
    <col min="2775" max="2775" width="24.28515625" style="4" customWidth="1"/>
    <col min="2776" max="2776" width="16.5703125" style="4" customWidth="1"/>
    <col min="2777" max="2778" width="3.42578125" style="4" customWidth="1"/>
    <col min="2779" max="2779" width="11.42578125" style="4" customWidth="1"/>
    <col min="2780" max="2780" width="21.42578125" style="4" customWidth="1"/>
    <col min="2781" max="3021" width="11.42578125" style="4" customWidth="1"/>
    <col min="3022" max="3023" width="2.7109375" style="4" customWidth="1"/>
    <col min="3024" max="3027" width="14.5703125" style="4"/>
    <col min="3028" max="3028" width="2.7109375" style="4" customWidth="1"/>
    <col min="3029" max="3029" width="48.28515625" style="4" customWidth="1"/>
    <col min="3030" max="3030" width="34.28515625" style="4" customWidth="1"/>
    <col min="3031" max="3031" width="24.28515625" style="4" customWidth="1"/>
    <col min="3032" max="3032" width="16.5703125" style="4" customWidth="1"/>
    <col min="3033" max="3034" width="3.42578125" style="4" customWidth="1"/>
    <col min="3035" max="3035" width="11.42578125" style="4" customWidth="1"/>
    <col min="3036" max="3036" width="21.42578125" style="4" customWidth="1"/>
    <col min="3037" max="3277" width="11.42578125" style="4" customWidth="1"/>
    <col min="3278" max="3279" width="2.7109375" style="4" customWidth="1"/>
    <col min="3280" max="3283" width="14.5703125" style="4"/>
    <col min="3284" max="3284" width="2.7109375" style="4" customWidth="1"/>
    <col min="3285" max="3285" width="48.28515625" style="4" customWidth="1"/>
    <col min="3286" max="3286" width="34.28515625" style="4" customWidth="1"/>
    <col min="3287" max="3287" width="24.28515625" style="4" customWidth="1"/>
    <col min="3288" max="3288" width="16.5703125" style="4" customWidth="1"/>
    <col min="3289" max="3290" width="3.42578125" style="4" customWidth="1"/>
    <col min="3291" max="3291" width="11.42578125" style="4" customWidth="1"/>
    <col min="3292" max="3292" width="21.42578125" style="4" customWidth="1"/>
    <col min="3293" max="3533" width="11.42578125" style="4" customWidth="1"/>
    <col min="3534" max="3535" width="2.7109375" style="4" customWidth="1"/>
    <col min="3536" max="3539" width="14.5703125" style="4"/>
    <col min="3540" max="3540" width="2.7109375" style="4" customWidth="1"/>
    <col min="3541" max="3541" width="48.28515625" style="4" customWidth="1"/>
    <col min="3542" max="3542" width="34.28515625" style="4" customWidth="1"/>
    <col min="3543" max="3543" width="24.28515625" style="4" customWidth="1"/>
    <col min="3544" max="3544" width="16.5703125" style="4" customWidth="1"/>
    <col min="3545" max="3546" width="3.42578125" style="4" customWidth="1"/>
    <col min="3547" max="3547" width="11.42578125" style="4" customWidth="1"/>
    <col min="3548" max="3548" width="21.42578125" style="4" customWidth="1"/>
    <col min="3549" max="3789" width="11.42578125" style="4" customWidth="1"/>
    <col min="3790" max="3791" width="2.7109375" style="4" customWidth="1"/>
    <col min="3792" max="3795" width="14.5703125" style="4"/>
    <col min="3796" max="3796" width="2.7109375" style="4" customWidth="1"/>
    <col min="3797" max="3797" width="48.28515625" style="4" customWidth="1"/>
    <col min="3798" max="3798" width="34.28515625" style="4" customWidth="1"/>
    <col min="3799" max="3799" width="24.28515625" style="4" customWidth="1"/>
    <col min="3800" max="3800" width="16.5703125" style="4" customWidth="1"/>
    <col min="3801" max="3802" width="3.42578125" style="4" customWidth="1"/>
    <col min="3803" max="3803" width="11.42578125" style="4" customWidth="1"/>
    <col min="3804" max="3804" width="21.42578125" style="4" customWidth="1"/>
    <col min="3805" max="4045" width="11.42578125" style="4" customWidth="1"/>
    <col min="4046" max="4047" width="2.7109375" style="4" customWidth="1"/>
    <col min="4048" max="4051" width="14.5703125" style="4"/>
    <col min="4052" max="4052" width="2.7109375" style="4" customWidth="1"/>
    <col min="4053" max="4053" width="48.28515625" style="4" customWidth="1"/>
    <col min="4054" max="4054" width="34.28515625" style="4" customWidth="1"/>
    <col min="4055" max="4055" width="24.28515625" style="4" customWidth="1"/>
    <col min="4056" max="4056" width="16.5703125" style="4" customWidth="1"/>
    <col min="4057" max="4058" width="3.42578125" style="4" customWidth="1"/>
    <col min="4059" max="4059" width="11.42578125" style="4" customWidth="1"/>
    <col min="4060" max="4060" width="21.42578125" style="4" customWidth="1"/>
    <col min="4061" max="4301" width="11.42578125" style="4" customWidth="1"/>
    <col min="4302" max="4303" width="2.7109375" style="4" customWidth="1"/>
    <col min="4304" max="4307" width="14.5703125" style="4"/>
    <col min="4308" max="4308" width="2.7109375" style="4" customWidth="1"/>
    <col min="4309" max="4309" width="48.28515625" style="4" customWidth="1"/>
    <col min="4310" max="4310" width="34.28515625" style="4" customWidth="1"/>
    <col min="4311" max="4311" width="24.28515625" style="4" customWidth="1"/>
    <col min="4312" max="4312" width="16.5703125" style="4" customWidth="1"/>
    <col min="4313" max="4314" width="3.42578125" style="4" customWidth="1"/>
    <col min="4315" max="4315" width="11.42578125" style="4" customWidth="1"/>
    <col min="4316" max="4316" width="21.42578125" style="4" customWidth="1"/>
    <col min="4317" max="4557" width="11.42578125" style="4" customWidth="1"/>
    <col min="4558" max="4559" width="2.7109375" style="4" customWidth="1"/>
    <col min="4560" max="4563" width="14.5703125" style="4"/>
    <col min="4564" max="4564" width="2.7109375" style="4" customWidth="1"/>
    <col min="4565" max="4565" width="48.28515625" style="4" customWidth="1"/>
    <col min="4566" max="4566" width="34.28515625" style="4" customWidth="1"/>
    <col min="4567" max="4567" width="24.28515625" style="4" customWidth="1"/>
    <col min="4568" max="4568" width="16.5703125" style="4" customWidth="1"/>
    <col min="4569" max="4570" width="3.42578125" style="4" customWidth="1"/>
    <col min="4571" max="4571" width="11.42578125" style="4" customWidth="1"/>
    <col min="4572" max="4572" width="21.42578125" style="4" customWidth="1"/>
    <col min="4573" max="4813" width="11.42578125" style="4" customWidth="1"/>
    <col min="4814" max="4815" width="2.7109375" style="4" customWidth="1"/>
    <col min="4816" max="4819" width="14.5703125" style="4"/>
    <col min="4820" max="4820" width="2.7109375" style="4" customWidth="1"/>
    <col min="4821" max="4821" width="48.28515625" style="4" customWidth="1"/>
    <col min="4822" max="4822" width="34.28515625" style="4" customWidth="1"/>
    <col min="4823" max="4823" width="24.28515625" style="4" customWidth="1"/>
    <col min="4824" max="4824" width="16.5703125" style="4" customWidth="1"/>
    <col min="4825" max="4826" width="3.42578125" style="4" customWidth="1"/>
    <col min="4827" max="4827" width="11.42578125" style="4" customWidth="1"/>
    <col min="4828" max="4828" width="21.42578125" style="4" customWidth="1"/>
    <col min="4829" max="5069" width="11.42578125" style="4" customWidth="1"/>
    <col min="5070" max="5071" width="2.7109375" style="4" customWidth="1"/>
    <col min="5072" max="5075" width="14.5703125" style="4"/>
    <col min="5076" max="5076" width="2.7109375" style="4" customWidth="1"/>
    <col min="5077" max="5077" width="48.28515625" style="4" customWidth="1"/>
    <col min="5078" max="5078" width="34.28515625" style="4" customWidth="1"/>
    <col min="5079" max="5079" width="24.28515625" style="4" customWidth="1"/>
    <col min="5080" max="5080" width="16.5703125" style="4" customWidth="1"/>
    <col min="5081" max="5082" width="3.42578125" style="4" customWidth="1"/>
    <col min="5083" max="5083" width="11.42578125" style="4" customWidth="1"/>
    <col min="5084" max="5084" width="21.42578125" style="4" customWidth="1"/>
    <col min="5085" max="5325" width="11.42578125" style="4" customWidth="1"/>
    <col min="5326" max="5327" width="2.7109375" style="4" customWidth="1"/>
    <col min="5328" max="5331" width="14.5703125" style="4"/>
    <col min="5332" max="5332" width="2.7109375" style="4" customWidth="1"/>
    <col min="5333" max="5333" width="48.28515625" style="4" customWidth="1"/>
    <col min="5334" max="5334" width="34.28515625" style="4" customWidth="1"/>
    <col min="5335" max="5335" width="24.28515625" style="4" customWidth="1"/>
    <col min="5336" max="5336" width="16.5703125" style="4" customWidth="1"/>
    <col min="5337" max="5338" width="3.42578125" style="4" customWidth="1"/>
    <col min="5339" max="5339" width="11.42578125" style="4" customWidth="1"/>
    <col min="5340" max="5340" width="21.42578125" style="4" customWidth="1"/>
    <col min="5341" max="5581" width="11.42578125" style="4" customWidth="1"/>
    <col min="5582" max="5583" width="2.7109375" style="4" customWidth="1"/>
    <col min="5584" max="5587" width="14.5703125" style="4"/>
    <col min="5588" max="5588" width="2.7109375" style="4" customWidth="1"/>
    <col min="5589" max="5589" width="48.28515625" style="4" customWidth="1"/>
    <col min="5590" max="5590" width="34.28515625" style="4" customWidth="1"/>
    <col min="5591" max="5591" width="24.28515625" style="4" customWidth="1"/>
    <col min="5592" max="5592" width="16.5703125" style="4" customWidth="1"/>
    <col min="5593" max="5594" width="3.42578125" style="4" customWidth="1"/>
    <col min="5595" max="5595" width="11.42578125" style="4" customWidth="1"/>
    <col min="5596" max="5596" width="21.42578125" style="4" customWidth="1"/>
    <col min="5597" max="5837" width="11.42578125" style="4" customWidth="1"/>
    <col min="5838" max="5839" width="2.7109375" style="4" customWidth="1"/>
    <col min="5840" max="5843" width="14.5703125" style="4"/>
    <col min="5844" max="5844" width="2.7109375" style="4" customWidth="1"/>
    <col min="5845" max="5845" width="48.28515625" style="4" customWidth="1"/>
    <col min="5846" max="5846" width="34.28515625" style="4" customWidth="1"/>
    <col min="5847" max="5847" width="24.28515625" style="4" customWidth="1"/>
    <col min="5848" max="5848" width="16.5703125" style="4" customWidth="1"/>
    <col min="5849" max="5850" width="3.42578125" style="4" customWidth="1"/>
    <col min="5851" max="5851" width="11.42578125" style="4" customWidth="1"/>
    <col min="5852" max="5852" width="21.42578125" style="4" customWidth="1"/>
    <col min="5853" max="6093" width="11.42578125" style="4" customWidth="1"/>
    <col min="6094" max="6095" width="2.7109375" style="4" customWidth="1"/>
    <col min="6096" max="6099" width="14.5703125" style="4"/>
    <col min="6100" max="6100" width="2.7109375" style="4" customWidth="1"/>
    <col min="6101" max="6101" width="48.28515625" style="4" customWidth="1"/>
    <col min="6102" max="6102" width="34.28515625" style="4" customWidth="1"/>
    <col min="6103" max="6103" width="24.28515625" style="4" customWidth="1"/>
    <col min="6104" max="6104" width="16.5703125" style="4" customWidth="1"/>
    <col min="6105" max="6106" width="3.42578125" style="4" customWidth="1"/>
    <col min="6107" max="6107" width="11.42578125" style="4" customWidth="1"/>
    <col min="6108" max="6108" width="21.42578125" style="4" customWidth="1"/>
    <col min="6109" max="6349" width="11.42578125" style="4" customWidth="1"/>
    <col min="6350" max="6351" width="2.7109375" style="4" customWidth="1"/>
    <col min="6352" max="6355" width="14.5703125" style="4"/>
    <col min="6356" max="6356" width="2.7109375" style="4" customWidth="1"/>
    <col min="6357" max="6357" width="48.28515625" style="4" customWidth="1"/>
    <col min="6358" max="6358" width="34.28515625" style="4" customWidth="1"/>
    <col min="6359" max="6359" width="24.28515625" style="4" customWidth="1"/>
    <col min="6360" max="6360" width="16.5703125" style="4" customWidth="1"/>
    <col min="6361" max="6362" width="3.42578125" style="4" customWidth="1"/>
    <col min="6363" max="6363" width="11.42578125" style="4" customWidth="1"/>
    <col min="6364" max="6364" width="21.42578125" style="4" customWidth="1"/>
    <col min="6365" max="6605" width="11.42578125" style="4" customWidth="1"/>
    <col min="6606" max="6607" width="2.7109375" style="4" customWidth="1"/>
    <col min="6608" max="6611" width="14.5703125" style="4"/>
    <col min="6612" max="6612" width="2.7109375" style="4" customWidth="1"/>
    <col min="6613" max="6613" width="48.28515625" style="4" customWidth="1"/>
    <col min="6614" max="6614" width="34.28515625" style="4" customWidth="1"/>
    <col min="6615" max="6615" width="24.28515625" style="4" customWidth="1"/>
    <col min="6616" max="6616" width="16.5703125" style="4" customWidth="1"/>
    <col min="6617" max="6618" width="3.42578125" style="4" customWidth="1"/>
    <col min="6619" max="6619" width="11.42578125" style="4" customWidth="1"/>
    <col min="6620" max="6620" width="21.42578125" style="4" customWidth="1"/>
    <col min="6621" max="6861" width="11.42578125" style="4" customWidth="1"/>
    <col min="6862" max="6863" width="2.7109375" style="4" customWidth="1"/>
    <col min="6864" max="6867" width="14.5703125" style="4"/>
    <col min="6868" max="6868" width="2.7109375" style="4" customWidth="1"/>
    <col min="6869" max="6869" width="48.28515625" style="4" customWidth="1"/>
    <col min="6870" max="6870" width="34.28515625" style="4" customWidth="1"/>
    <col min="6871" max="6871" width="24.28515625" style="4" customWidth="1"/>
    <col min="6872" max="6872" width="16.5703125" style="4" customWidth="1"/>
    <col min="6873" max="6874" width="3.42578125" style="4" customWidth="1"/>
    <col min="6875" max="6875" width="11.42578125" style="4" customWidth="1"/>
    <col min="6876" max="6876" width="21.42578125" style="4" customWidth="1"/>
    <col min="6877" max="7117" width="11.42578125" style="4" customWidth="1"/>
    <col min="7118" max="7119" width="2.7109375" style="4" customWidth="1"/>
    <col min="7120" max="7123" width="14.5703125" style="4"/>
    <col min="7124" max="7124" width="2.7109375" style="4" customWidth="1"/>
    <col min="7125" max="7125" width="48.28515625" style="4" customWidth="1"/>
    <col min="7126" max="7126" width="34.28515625" style="4" customWidth="1"/>
    <col min="7127" max="7127" width="24.28515625" style="4" customWidth="1"/>
    <col min="7128" max="7128" width="16.5703125" style="4" customWidth="1"/>
    <col min="7129" max="7130" width="3.42578125" style="4" customWidth="1"/>
    <col min="7131" max="7131" width="11.42578125" style="4" customWidth="1"/>
    <col min="7132" max="7132" width="21.42578125" style="4" customWidth="1"/>
    <col min="7133" max="7373" width="11.42578125" style="4" customWidth="1"/>
    <col min="7374" max="7375" width="2.7109375" style="4" customWidth="1"/>
    <col min="7376" max="7379" width="14.5703125" style="4"/>
    <col min="7380" max="7380" width="2.7109375" style="4" customWidth="1"/>
    <col min="7381" max="7381" width="48.28515625" style="4" customWidth="1"/>
    <col min="7382" max="7382" width="34.28515625" style="4" customWidth="1"/>
    <col min="7383" max="7383" width="24.28515625" style="4" customWidth="1"/>
    <col min="7384" max="7384" width="16.5703125" style="4" customWidth="1"/>
    <col min="7385" max="7386" width="3.42578125" style="4" customWidth="1"/>
    <col min="7387" max="7387" width="11.42578125" style="4" customWidth="1"/>
    <col min="7388" max="7388" width="21.42578125" style="4" customWidth="1"/>
    <col min="7389" max="7629" width="11.42578125" style="4" customWidth="1"/>
    <col min="7630" max="7631" width="2.7109375" style="4" customWidth="1"/>
    <col min="7632" max="7635" width="14.5703125" style="4"/>
    <col min="7636" max="7636" width="2.7109375" style="4" customWidth="1"/>
    <col min="7637" max="7637" width="48.28515625" style="4" customWidth="1"/>
    <col min="7638" max="7638" width="34.28515625" style="4" customWidth="1"/>
    <col min="7639" max="7639" width="24.28515625" style="4" customWidth="1"/>
    <col min="7640" max="7640" width="16.5703125" style="4" customWidth="1"/>
    <col min="7641" max="7642" width="3.42578125" style="4" customWidth="1"/>
    <col min="7643" max="7643" width="11.42578125" style="4" customWidth="1"/>
    <col min="7644" max="7644" width="21.42578125" style="4" customWidth="1"/>
    <col min="7645" max="7885" width="11.42578125" style="4" customWidth="1"/>
    <col min="7886" max="7887" width="2.7109375" style="4" customWidth="1"/>
    <col min="7888" max="7891" width="14.5703125" style="4"/>
    <col min="7892" max="7892" width="2.7109375" style="4" customWidth="1"/>
    <col min="7893" max="7893" width="48.28515625" style="4" customWidth="1"/>
    <col min="7894" max="7894" width="34.28515625" style="4" customWidth="1"/>
    <col min="7895" max="7895" width="24.28515625" style="4" customWidth="1"/>
    <col min="7896" max="7896" width="16.5703125" style="4" customWidth="1"/>
    <col min="7897" max="7898" width="3.42578125" style="4" customWidth="1"/>
    <col min="7899" max="7899" width="11.42578125" style="4" customWidth="1"/>
    <col min="7900" max="7900" width="21.42578125" style="4" customWidth="1"/>
    <col min="7901" max="8141" width="11.42578125" style="4" customWidth="1"/>
    <col min="8142" max="8143" width="2.7109375" style="4" customWidth="1"/>
    <col min="8144" max="8147" width="14.5703125" style="4"/>
    <col min="8148" max="8148" width="2.7109375" style="4" customWidth="1"/>
    <col min="8149" max="8149" width="48.28515625" style="4" customWidth="1"/>
    <col min="8150" max="8150" width="34.28515625" style="4" customWidth="1"/>
    <col min="8151" max="8151" width="24.28515625" style="4" customWidth="1"/>
    <col min="8152" max="8152" width="16.5703125" style="4" customWidth="1"/>
    <col min="8153" max="8154" width="3.42578125" style="4" customWidth="1"/>
    <col min="8155" max="8155" width="11.42578125" style="4" customWidth="1"/>
    <col min="8156" max="8156" width="21.42578125" style="4" customWidth="1"/>
    <col min="8157" max="8397" width="11.42578125" style="4" customWidth="1"/>
    <col min="8398" max="8399" width="2.7109375" style="4" customWidth="1"/>
    <col min="8400" max="8403" width="14.5703125" style="4"/>
    <col min="8404" max="8404" width="2.7109375" style="4" customWidth="1"/>
    <col min="8405" max="8405" width="48.28515625" style="4" customWidth="1"/>
    <col min="8406" max="8406" width="34.28515625" style="4" customWidth="1"/>
    <col min="8407" max="8407" width="24.28515625" style="4" customWidth="1"/>
    <col min="8408" max="8408" width="16.5703125" style="4" customWidth="1"/>
    <col min="8409" max="8410" width="3.42578125" style="4" customWidth="1"/>
    <col min="8411" max="8411" width="11.42578125" style="4" customWidth="1"/>
    <col min="8412" max="8412" width="21.42578125" style="4" customWidth="1"/>
    <col min="8413" max="8653" width="11.42578125" style="4" customWidth="1"/>
    <col min="8654" max="8655" width="2.7109375" style="4" customWidth="1"/>
    <col min="8656" max="8659" width="14.5703125" style="4"/>
    <col min="8660" max="8660" width="2.7109375" style="4" customWidth="1"/>
    <col min="8661" max="8661" width="48.28515625" style="4" customWidth="1"/>
    <col min="8662" max="8662" width="34.28515625" style="4" customWidth="1"/>
    <col min="8663" max="8663" width="24.28515625" style="4" customWidth="1"/>
    <col min="8664" max="8664" width="16.5703125" style="4" customWidth="1"/>
    <col min="8665" max="8666" width="3.42578125" style="4" customWidth="1"/>
    <col min="8667" max="8667" width="11.42578125" style="4" customWidth="1"/>
    <col min="8668" max="8668" width="21.42578125" style="4" customWidth="1"/>
    <col min="8669" max="8909" width="11.42578125" style="4" customWidth="1"/>
    <col min="8910" max="8911" width="2.7109375" style="4" customWidth="1"/>
    <col min="8912" max="8915" width="14.5703125" style="4"/>
    <col min="8916" max="8916" width="2.7109375" style="4" customWidth="1"/>
    <col min="8917" max="8917" width="48.28515625" style="4" customWidth="1"/>
    <col min="8918" max="8918" width="34.28515625" style="4" customWidth="1"/>
    <col min="8919" max="8919" width="24.28515625" style="4" customWidth="1"/>
    <col min="8920" max="8920" width="16.5703125" style="4" customWidth="1"/>
    <col min="8921" max="8922" width="3.42578125" style="4" customWidth="1"/>
    <col min="8923" max="8923" width="11.42578125" style="4" customWidth="1"/>
    <col min="8924" max="8924" width="21.42578125" style="4" customWidth="1"/>
    <col min="8925" max="9165" width="11.42578125" style="4" customWidth="1"/>
    <col min="9166" max="9167" width="2.7109375" style="4" customWidth="1"/>
    <col min="9168" max="9171" width="14.5703125" style="4"/>
    <col min="9172" max="9172" width="2.7109375" style="4" customWidth="1"/>
    <col min="9173" max="9173" width="48.28515625" style="4" customWidth="1"/>
    <col min="9174" max="9174" width="34.28515625" style="4" customWidth="1"/>
    <col min="9175" max="9175" width="24.28515625" style="4" customWidth="1"/>
    <col min="9176" max="9176" width="16.5703125" style="4" customWidth="1"/>
    <col min="9177" max="9178" width="3.42578125" style="4" customWidth="1"/>
    <col min="9179" max="9179" width="11.42578125" style="4" customWidth="1"/>
    <col min="9180" max="9180" width="21.42578125" style="4" customWidth="1"/>
    <col min="9181" max="9421" width="11.42578125" style="4" customWidth="1"/>
    <col min="9422" max="9423" width="2.7109375" style="4" customWidth="1"/>
    <col min="9424" max="9427" width="14.5703125" style="4"/>
    <col min="9428" max="9428" width="2.7109375" style="4" customWidth="1"/>
    <col min="9429" max="9429" width="48.28515625" style="4" customWidth="1"/>
    <col min="9430" max="9430" width="34.28515625" style="4" customWidth="1"/>
    <col min="9431" max="9431" width="24.28515625" style="4" customWidth="1"/>
    <col min="9432" max="9432" width="16.5703125" style="4" customWidth="1"/>
    <col min="9433" max="9434" width="3.42578125" style="4" customWidth="1"/>
    <col min="9435" max="9435" width="11.42578125" style="4" customWidth="1"/>
    <col min="9436" max="9436" width="21.42578125" style="4" customWidth="1"/>
    <col min="9437" max="9677" width="11.42578125" style="4" customWidth="1"/>
    <col min="9678" max="9679" width="2.7109375" style="4" customWidth="1"/>
    <col min="9680" max="9683" width="14.5703125" style="4"/>
    <col min="9684" max="9684" width="2.7109375" style="4" customWidth="1"/>
    <col min="9685" max="9685" width="48.28515625" style="4" customWidth="1"/>
    <col min="9686" max="9686" width="34.28515625" style="4" customWidth="1"/>
    <col min="9687" max="9687" width="24.28515625" style="4" customWidth="1"/>
    <col min="9688" max="9688" width="16.5703125" style="4" customWidth="1"/>
    <col min="9689" max="9690" width="3.42578125" style="4" customWidth="1"/>
    <col min="9691" max="9691" width="11.42578125" style="4" customWidth="1"/>
    <col min="9692" max="9692" width="21.42578125" style="4" customWidth="1"/>
    <col min="9693" max="9933" width="11.42578125" style="4" customWidth="1"/>
    <col min="9934" max="9935" width="2.7109375" style="4" customWidth="1"/>
    <col min="9936" max="9939" width="14.5703125" style="4"/>
    <col min="9940" max="9940" width="2.7109375" style="4" customWidth="1"/>
    <col min="9941" max="9941" width="48.28515625" style="4" customWidth="1"/>
    <col min="9942" max="9942" width="34.28515625" style="4" customWidth="1"/>
    <col min="9943" max="9943" width="24.28515625" style="4" customWidth="1"/>
    <col min="9944" max="9944" width="16.5703125" style="4" customWidth="1"/>
    <col min="9945" max="9946" width="3.42578125" style="4" customWidth="1"/>
    <col min="9947" max="9947" width="11.42578125" style="4" customWidth="1"/>
    <col min="9948" max="9948" width="21.42578125" style="4" customWidth="1"/>
    <col min="9949" max="10189" width="11.42578125" style="4" customWidth="1"/>
    <col min="10190" max="10191" width="2.7109375" style="4" customWidth="1"/>
    <col min="10192" max="10195" width="14.5703125" style="4"/>
    <col min="10196" max="10196" width="2.7109375" style="4" customWidth="1"/>
    <col min="10197" max="10197" width="48.28515625" style="4" customWidth="1"/>
    <col min="10198" max="10198" width="34.28515625" style="4" customWidth="1"/>
    <col min="10199" max="10199" width="24.28515625" style="4" customWidth="1"/>
    <col min="10200" max="10200" width="16.5703125" style="4" customWidth="1"/>
    <col min="10201" max="10202" width="3.42578125" style="4" customWidth="1"/>
    <col min="10203" max="10203" width="11.42578125" style="4" customWidth="1"/>
    <col min="10204" max="10204" width="21.42578125" style="4" customWidth="1"/>
    <col min="10205" max="10445" width="11.42578125" style="4" customWidth="1"/>
    <col min="10446" max="10447" width="2.7109375" style="4" customWidth="1"/>
    <col min="10448" max="10451" width="14.5703125" style="4"/>
    <col min="10452" max="10452" width="2.7109375" style="4" customWidth="1"/>
    <col min="10453" max="10453" width="48.28515625" style="4" customWidth="1"/>
    <col min="10454" max="10454" width="34.28515625" style="4" customWidth="1"/>
    <col min="10455" max="10455" width="24.28515625" style="4" customWidth="1"/>
    <col min="10456" max="10456" width="16.5703125" style="4" customWidth="1"/>
    <col min="10457" max="10458" width="3.42578125" style="4" customWidth="1"/>
    <col min="10459" max="10459" width="11.42578125" style="4" customWidth="1"/>
    <col min="10460" max="10460" width="21.42578125" style="4" customWidth="1"/>
    <col min="10461" max="10701" width="11.42578125" style="4" customWidth="1"/>
    <col min="10702" max="10703" width="2.7109375" style="4" customWidth="1"/>
    <col min="10704" max="10707" width="14.5703125" style="4"/>
    <col min="10708" max="10708" width="2.7109375" style="4" customWidth="1"/>
    <col min="10709" max="10709" width="48.28515625" style="4" customWidth="1"/>
    <col min="10710" max="10710" width="34.28515625" style="4" customWidth="1"/>
    <col min="10711" max="10711" width="24.28515625" style="4" customWidth="1"/>
    <col min="10712" max="10712" width="16.5703125" style="4" customWidth="1"/>
    <col min="10713" max="10714" width="3.42578125" style="4" customWidth="1"/>
    <col min="10715" max="10715" width="11.42578125" style="4" customWidth="1"/>
    <col min="10716" max="10716" width="21.42578125" style="4" customWidth="1"/>
    <col min="10717" max="10957" width="11.42578125" style="4" customWidth="1"/>
    <col min="10958" max="10959" width="2.7109375" style="4" customWidth="1"/>
    <col min="10960" max="10963" width="14.5703125" style="4"/>
    <col min="10964" max="10964" width="2.7109375" style="4" customWidth="1"/>
    <col min="10965" max="10965" width="48.28515625" style="4" customWidth="1"/>
    <col min="10966" max="10966" width="34.28515625" style="4" customWidth="1"/>
    <col min="10967" max="10967" width="24.28515625" style="4" customWidth="1"/>
    <col min="10968" max="10968" width="16.5703125" style="4" customWidth="1"/>
    <col min="10969" max="10970" width="3.42578125" style="4" customWidth="1"/>
    <col min="10971" max="10971" width="11.42578125" style="4" customWidth="1"/>
    <col min="10972" max="10972" width="21.42578125" style="4" customWidth="1"/>
    <col min="10973" max="11213" width="11.42578125" style="4" customWidth="1"/>
    <col min="11214" max="11215" width="2.7109375" style="4" customWidth="1"/>
    <col min="11216" max="11219" width="14.5703125" style="4"/>
    <col min="11220" max="11220" width="2.7109375" style="4" customWidth="1"/>
    <col min="11221" max="11221" width="48.28515625" style="4" customWidth="1"/>
    <col min="11222" max="11222" width="34.28515625" style="4" customWidth="1"/>
    <col min="11223" max="11223" width="24.28515625" style="4" customWidth="1"/>
    <col min="11224" max="11224" width="16.5703125" style="4" customWidth="1"/>
    <col min="11225" max="11226" width="3.42578125" style="4" customWidth="1"/>
    <col min="11227" max="11227" width="11.42578125" style="4" customWidth="1"/>
    <col min="11228" max="11228" width="21.42578125" style="4" customWidth="1"/>
    <col min="11229" max="11469" width="11.42578125" style="4" customWidth="1"/>
    <col min="11470" max="11471" width="2.7109375" style="4" customWidth="1"/>
    <col min="11472" max="11475" width="14.5703125" style="4"/>
    <col min="11476" max="11476" width="2.7109375" style="4" customWidth="1"/>
    <col min="11477" max="11477" width="48.28515625" style="4" customWidth="1"/>
    <col min="11478" max="11478" width="34.28515625" style="4" customWidth="1"/>
    <col min="11479" max="11479" width="24.28515625" style="4" customWidth="1"/>
    <col min="11480" max="11480" width="16.5703125" style="4" customWidth="1"/>
    <col min="11481" max="11482" width="3.42578125" style="4" customWidth="1"/>
    <col min="11483" max="11483" width="11.42578125" style="4" customWidth="1"/>
    <col min="11484" max="11484" width="21.42578125" style="4" customWidth="1"/>
    <col min="11485" max="11725" width="11.42578125" style="4" customWidth="1"/>
    <col min="11726" max="11727" width="2.7109375" style="4" customWidth="1"/>
    <col min="11728" max="11731" width="14.5703125" style="4"/>
    <col min="11732" max="11732" width="2.7109375" style="4" customWidth="1"/>
    <col min="11733" max="11733" width="48.28515625" style="4" customWidth="1"/>
    <col min="11734" max="11734" width="34.28515625" style="4" customWidth="1"/>
    <col min="11735" max="11735" width="24.28515625" style="4" customWidth="1"/>
    <col min="11736" max="11736" width="16.5703125" style="4" customWidth="1"/>
    <col min="11737" max="11738" width="3.42578125" style="4" customWidth="1"/>
    <col min="11739" max="11739" width="11.42578125" style="4" customWidth="1"/>
    <col min="11740" max="11740" width="21.42578125" style="4" customWidth="1"/>
    <col min="11741" max="11981" width="11.42578125" style="4" customWidth="1"/>
    <col min="11982" max="11983" width="2.7109375" style="4" customWidth="1"/>
    <col min="11984" max="11987" width="14.5703125" style="4"/>
    <col min="11988" max="11988" width="2.7109375" style="4" customWidth="1"/>
    <col min="11989" max="11989" width="48.28515625" style="4" customWidth="1"/>
    <col min="11990" max="11990" width="34.28515625" style="4" customWidth="1"/>
    <col min="11991" max="11991" width="24.28515625" style="4" customWidth="1"/>
    <col min="11992" max="11992" width="16.5703125" style="4" customWidth="1"/>
    <col min="11993" max="11994" width="3.42578125" style="4" customWidth="1"/>
    <col min="11995" max="11995" width="11.42578125" style="4" customWidth="1"/>
    <col min="11996" max="11996" width="21.42578125" style="4" customWidth="1"/>
    <col min="11997" max="12237" width="11.42578125" style="4" customWidth="1"/>
    <col min="12238" max="12239" width="2.7109375" style="4" customWidth="1"/>
    <col min="12240" max="12243" width="14.5703125" style="4"/>
    <col min="12244" max="12244" width="2.7109375" style="4" customWidth="1"/>
    <col min="12245" max="12245" width="48.28515625" style="4" customWidth="1"/>
    <col min="12246" max="12246" width="34.28515625" style="4" customWidth="1"/>
    <col min="12247" max="12247" width="24.28515625" style="4" customWidth="1"/>
    <col min="12248" max="12248" width="16.5703125" style="4" customWidth="1"/>
    <col min="12249" max="12250" width="3.42578125" style="4" customWidth="1"/>
    <col min="12251" max="12251" width="11.42578125" style="4" customWidth="1"/>
    <col min="12252" max="12252" width="21.42578125" style="4" customWidth="1"/>
    <col min="12253" max="12493" width="11.42578125" style="4" customWidth="1"/>
    <col min="12494" max="12495" width="2.7109375" style="4" customWidth="1"/>
    <col min="12496" max="12499" width="14.5703125" style="4"/>
    <col min="12500" max="12500" width="2.7109375" style="4" customWidth="1"/>
    <col min="12501" max="12501" width="48.28515625" style="4" customWidth="1"/>
    <col min="12502" max="12502" width="34.28515625" style="4" customWidth="1"/>
    <col min="12503" max="12503" width="24.28515625" style="4" customWidth="1"/>
    <col min="12504" max="12504" width="16.5703125" style="4" customWidth="1"/>
    <col min="12505" max="12506" width="3.42578125" style="4" customWidth="1"/>
    <col min="12507" max="12507" width="11.42578125" style="4" customWidth="1"/>
    <col min="12508" max="12508" width="21.42578125" style="4" customWidth="1"/>
    <col min="12509" max="12749" width="11.42578125" style="4" customWidth="1"/>
    <col min="12750" max="12751" width="2.7109375" style="4" customWidth="1"/>
    <col min="12752" max="12755" width="14.5703125" style="4"/>
    <col min="12756" max="12756" width="2.7109375" style="4" customWidth="1"/>
    <col min="12757" max="12757" width="48.28515625" style="4" customWidth="1"/>
    <col min="12758" max="12758" width="34.28515625" style="4" customWidth="1"/>
    <col min="12759" max="12759" width="24.28515625" style="4" customWidth="1"/>
    <col min="12760" max="12760" width="16.5703125" style="4" customWidth="1"/>
    <col min="12761" max="12762" width="3.42578125" style="4" customWidth="1"/>
    <col min="12763" max="12763" width="11.42578125" style="4" customWidth="1"/>
    <col min="12764" max="12764" width="21.42578125" style="4" customWidth="1"/>
    <col min="12765" max="13005" width="11.42578125" style="4" customWidth="1"/>
    <col min="13006" max="13007" width="2.7109375" style="4" customWidth="1"/>
    <col min="13008" max="13011" width="14.5703125" style="4"/>
    <col min="13012" max="13012" width="2.7109375" style="4" customWidth="1"/>
    <col min="13013" max="13013" width="48.28515625" style="4" customWidth="1"/>
    <col min="13014" max="13014" width="34.28515625" style="4" customWidth="1"/>
    <col min="13015" max="13015" width="24.28515625" style="4" customWidth="1"/>
    <col min="13016" max="13016" width="16.5703125" style="4" customWidth="1"/>
    <col min="13017" max="13018" width="3.42578125" style="4" customWidth="1"/>
    <col min="13019" max="13019" width="11.42578125" style="4" customWidth="1"/>
    <col min="13020" max="13020" width="21.42578125" style="4" customWidth="1"/>
    <col min="13021" max="13261" width="11.42578125" style="4" customWidth="1"/>
    <col min="13262" max="13263" width="2.7109375" style="4" customWidth="1"/>
    <col min="13264" max="13267" width="14.5703125" style="4"/>
    <col min="13268" max="13268" width="2.7109375" style="4" customWidth="1"/>
    <col min="13269" max="13269" width="48.28515625" style="4" customWidth="1"/>
    <col min="13270" max="13270" width="34.28515625" style="4" customWidth="1"/>
    <col min="13271" max="13271" width="24.28515625" style="4" customWidth="1"/>
    <col min="13272" max="13272" width="16.5703125" style="4" customWidth="1"/>
    <col min="13273" max="13274" width="3.42578125" style="4" customWidth="1"/>
    <col min="13275" max="13275" width="11.42578125" style="4" customWidth="1"/>
    <col min="13276" max="13276" width="21.42578125" style="4" customWidth="1"/>
    <col min="13277" max="13517" width="11.42578125" style="4" customWidth="1"/>
    <col min="13518" max="13519" width="2.7109375" style="4" customWidth="1"/>
    <col min="13520" max="13523" width="14.5703125" style="4"/>
    <col min="13524" max="13524" width="2.7109375" style="4" customWidth="1"/>
    <col min="13525" max="13525" width="48.28515625" style="4" customWidth="1"/>
    <col min="13526" max="13526" width="34.28515625" style="4" customWidth="1"/>
    <col min="13527" max="13527" width="24.28515625" style="4" customWidth="1"/>
    <col min="13528" max="13528" width="16.5703125" style="4" customWidth="1"/>
    <col min="13529" max="13530" width="3.42578125" style="4" customWidth="1"/>
    <col min="13531" max="13531" width="11.42578125" style="4" customWidth="1"/>
    <col min="13532" max="13532" width="21.42578125" style="4" customWidth="1"/>
    <col min="13533" max="13773" width="11.42578125" style="4" customWidth="1"/>
    <col min="13774" max="13775" width="2.7109375" style="4" customWidth="1"/>
    <col min="13776" max="13779" width="14.5703125" style="4"/>
    <col min="13780" max="13780" width="2.7109375" style="4" customWidth="1"/>
    <col min="13781" max="13781" width="48.28515625" style="4" customWidth="1"/>
    <col min="13782" max="13782" width="34.28515625" style="4" customWidth="1"/>
    <col min="13783" max="13783" width="24.28515625" style="4" customWidth="1"/>
    <col min="13784" max="13784" width="16.5703125" style="4" customWidth="1"/>
    <col min="13785" max="13786" width="3.42578125" style="4" customWidth="1"/>
    <col min="13787" max="13787" width="11.42578125" style="4" customWidth="1"/>
    <col min="13788" max="13788" width="21.42578125" style="4" customWidth="1"/>
    <col min="13789" max="14029" width="11.42578125" style="4" customWidth="1"/>
    <col min="14030" max="14031" width="2.7109375" style="4" customWidth="1"/>
    <col min="14032" max="14035" width="14.5703125" style="4"/>
    <col min="14036" max="14036" width="2.7109375" style="4" customWidth="1"/>
    <col min="14037" max="14037" width="48.28515625" style="4" customWidth="1"/>
    <col min="14038" max="14038" width="34.28515625" style="4" customWidth="1"/>
    <col min="14039" max="14039" width="24.28515625" style="4" customWidth="1"/>
    <col min="14040" max="14040" width="16.5703125" style="4" customWidth="1"/>
    <col min="14041" max="14042" width="3.42578125" style="4" customWidth="1"/>
    <col min="14043" max="14043" width="11.42578125" style="4" customWidth="1"/>
    <col min="14044" max="14044" width="21.42578125" style="4" customWidth="1"/>
    <col min="14045" max="14285" width="11.42578125" style="4" customWidth="1"/>
    <col min="14286" max="14287" width="2.7109375" style="4" customWidth="1"/>
    <col min="14288" max="14291" width="14.5703125" style="4"/>
    <col min="14292" max="14292" width="2.7109375" style="4" customWidth="1"/>
    <col min="14293" max="14293" width="48.28515625" style="4" customWidth="1"/>
    <col min="14294" max="14294" width="34.28515625" style="4" customWidth="1"/>
    <col min="14295" max="14295" width="24.28515625" style="4" customWidth="1"/>
    <col min="14296" max="14296" width="16.5703125" style="4" customWidth="1"/>
    <col min="14297" max="14298" width="3.42578125" style="4" customWidth="1"/>
    <col min="14299" max="14299" width="11.42578125" style="4" customWidth="1"/>
    <col min="14300" max="14300" width="21.42578125" style="4" customWidth="1"/>
    <col min="14301" max="14541" width="11.42578125" style="4" customWidth="1"/>
    <col min="14542" max="14543" width="2.7109375" style="4" customWidth="1"/>
    <col min="14544" max="14547" width="14.5703125" style="4"/>
    <col min="14548" max="14548" width="2.7109375" style="4" customWidth="1"/>
    <col min="14549" max="14549" width="48.28515625" style="4" customWidth="1"/>
    <col min="14550" max="14550" width="34.28515625" style="4" customWidth="1"/>
    <col min="14551" max="14551" width="24.28515625" style="4" customWidth="1"/>
    <col min="14552" max="14552" width="16.5703125" style="4" customWidth="1"/>
    <col min="14553" max="14554" width="3.42578125" style="4" customWidth="1"/>
    <col min="14555" max="14555" width="11.42578125" style="4" customWidth="1"/>
    <col min="14556" max="14556" width="21.42578125" style="4" customWidth="1"/>
    <col min="14557" max="14797" width="11.42578125" style="4" customWidth="1"/>
    <col min="14798" max="14799" width="2.7109375" style="4" customWidth="1"/>
    <col min="14800" max="14803" width="14.5703125" style="4"/>
    <col min="14804" max="14804" width="2.7109375" style="4" customWidth="1"/>
    <col min="14805" max="14805" width="48.28515625" style="4" customWidth="1"/>
    <col min="14806" max="14806" width="34.28515625" style="4" customWidth="1"/>
    <col min="14807" max="14807" width="24.28515625" style="4" customWidth="1"/>
    <col min="14808" max="14808" width="16.5703125" style="4" customWidth="1"/>
    <col min="14809" max="14810" width="3.42578125" style="4" customWidth="1"/>
    <col min="14811" max="14811" width="11.42578125" style="4" customWidth="1"/>
    <col min="14812" max="14812" width="21.42578125" style="4" customWidth="1"/>
    <col min="14813" max="15053" width="11.42578125" style="4" customWidth="1"/>
    <col min="15054" max="15055" width="2.7109375" style="4" customWidth="1"/>
    <col min="15056" max="15059" width="14.5703125" style="4"/>
    <col min="15060" max="15060" width="2.7109375" style="4" customWidth="1"/>
    <col min="15061" max="15061" width="48.28515625" style="4" customWidth="1"/>
    <col min="15062" max="15062" width="34.28515625" style="4" customWidth="1"/>
    <col min="15063" max="15063" width="24.28515625" style="4" customWidth="1"/>
    <col min="15064" max="15064" width="16.5703125" style="4" customWidth="1"/>
    <col min="15065" max="15066" width="3.42578125" style="4" customWidth="1"/>
    <col min="15067" max="15067" width="11.42578125" style="4" customWidth="1"/>
    <col min="15068" max="15068" width="21.42578125" style="4" customWidth="1"/>
    <col min="15069" max="15309" width="11.42578125" style="4" customWidth="1"/>
    <col min="15310" max="15311" width="2.7109375" style="4" customWidth="1"/>
    <col min="15312" max="15315" width="14.5703125" style="4"/>
    <col min="15316" max="15316" width="2.7109375" style="4" customWidth="1"/>
    <col min="15317" max="15317" width="48.28515625" style="4" customWidth="1"/>
    <col min="15318" max="15318" width="34.28515625" style="4" customWidth="1"/>
    <col min="15319" max="15319" width="24.28515625" style="4" customWidth="1"/>
    <col min="15320" max="15320" width="16.5703125" style="4" customWidth="1"/>
    <col min="15321" max="15322" width="3.42578125" style="4" customWidth="1"/>
    <col min="15323" max="15323" width="11.42578125" style="4" customWidth="1"/>
    <col min="15324" max="15324" width="21.42578125" style="4" customWidth="1"/>
    <col min="15325" max="15565" width="11.42578125" style="4" customWidth="1"/>
    <col min="15566" max="15567" width="2.7109375" style="4" customWidth="1"/>
    <col min="15568" max="15571" width="14.5703125" style="4"/>
    <col min="15572" max="15572" width="2.7109375" style="4" customWidth="1"/>
    <col min="15573" max="15573" width="48.28515625" style="4" customWidth="1"/>
    <col min="15574" max="15574" width="34.28515625" style="4" customWidth="1"/>
    <col min="15575" max="15575" width="24.28515625" style="4" customWidth="1"/>
    <col min="15576" max="15576" width="16.5703125" style="4" customWidth="1"/>
    <col min="15577" max="15578" width="3.42578125" style="4" customWidth="1"/>
    <col min="15579" max="15579" width="11.42578125" style="4" customWidth="1"/>
    <col min="15580" max="15580" width="21.42578125" style="4" customWidth="1"/>
    <col min="15581" max="15821" width="11.42578125" style="4" customWidth="1"/>
    <col min="15822" max="15823" width="2.7109375" style="4" customWidth="1"/>
    <col min="15824" max="15827" width="14.5703125" style="4"/>
    <col min="15828" max="15828" width="2.7109375" style="4" customWidth="1"/>
    <col min="15829" max="15829" width="48.28515625" style="4" customWidth="1"/>
    <col min="15830" max="15830" width="34.28515625" style="4" customWidth="1"/>
    <col min="15831" max="15831" width="24.28515625" style="4" customWidth="1"/>
    <col min="15832" max="15832" width="16.5703125" style="4" customWidth="1"/>
    <col min="15833" max="15834" width="3.42578125" style="4" customWidth="1"/>
    <col min="15835" max="15835" width="11.42578125" style="4" customWidth="1"/>
    <col min="15836" max="15836" width="21.42578125" style="4" customWidth="1"/>
    <col min="15837" max="16077" width="11.42578125" style="4" customWidth="1"/>
    <col min="16078" max="16079" width="2.7109375" style="4" customWidth="1"/>
    <col min="16080" max="16083" width="14.5703125" style="4"/>
    <col min="16084" max="16084" width="2.7109375" style="4" customWidth="1"/>
    <col min="16085" max="16085" width="48.28515625" style="4" customWidth="1"/>
    <col min="16086" max="16086" width="34.28515625" style="4" customWidth="1"/>
    <col min="16087" max="16087" width="24.28515625" style="4" customWidth="1"/>
    <col min="16088" max="16088" width="16.5703125" style="4" customWidth="1"/>
    <col min="16089" max="16090" width="3.42578125" style="4" customWidth="1"/>
    <col min="16091" max="16091" width="11.42578125" style="4" customWidth="1"/>
    <col min="16092" max="16092" width="21.42578125" style="4" customWidth="1"/>
    <col min="16093" max="16333" width="11.42578125" style="4" customWidth="1"/>
    <col min="16334" max="16335" width="2.7109375" style="4" customWidth="1"/>
    <col min="16336" max="16384" width="14.5703125" style="4"/>
  </cols>
  <sheetData>
    <row r="1" spans="1:6" ht="15.75" thickBot="1"/>
    <row r="2" spans="1:6" ht="22.5" customHeight="1">
      <c r="A2" s="60" t="s">
        <v>226</v>
      </c>
      <c r="B2" s="61"/>
      <c r="C2" s="62" t="s">
        <v>43</v>
      </c>
      <c r="D2" s="62" t="s">
        <v>43</v>
      </c>
      <c r="E2" s="62" t="s">
        <v>43</v>
      </c>
      <c r="F2" s="212" t="s">
        <v>43</v>
      </c>
    </row>
    <row r="3" spans="1:6" ht="22.5" customHeight="1">
      <c r="A3" s="63"/>
      <c r="B3" s="38"/>
      <c r="C3" s="39" t="s">
        <v>68</v>
      </c>
      <c r="D3" s="39" t="s">
        <v>135</v>
      </c>
      <c r="E3" s="39" t="s">
        <v>73</v>
      </c>
      <c r="F3" s="213" t="s">
        <v>44</v>
      </c>
    </row>
    <row r="4" spans="1:6" ht="22.5" customHeight="1">
      <c r="A4" s="63"/>
      <c r="B4" s="38"/>
      <c r="C4" s="39" t="s">
        <v>69</v>
      </c>
      <c r="D4" s="39" t="s">
        <v>66</v>
      </c>
      <c r="E4" s="39" t="s">
        <v>72</v>
      </c>
      <c r="F4" s="213"/>
    </row>
    <row r="5" spans="1:6" ht="22.5" customHeight="1" thickBot="1">
      <c r="A5" s="63"/>
      <c r="B5" s="38"/>
      <c r="C5" s="39"/>
      <c r="D5" s="39"/>
      <c r="E5" s="39" t="s">
        <v>136</v>
      </c>
      <c r="F5" s="213"/>
    </row>
    <row r="6" spans="1:6">
      <c r="A6" s="41" t="s">
        <v>45</v>
      </c>
      <c r="B6" s="116" t="s">
        <v>2</v>
      </c>
      <c r="C6" s="116">
        <f>SUM(C7:C9)</f>
        <v>0</v>
      </c>
      <c r="D6" s="116">
        <f>SUM(D7:D9)</f>
        <v>469500000</v>
      </c>
      <c r="E6" s="116">
        <f>SUM(E7:E9)</f>
        <v>0</v>
      </c>
      <c r="F6" s="117">
        <f>SUM(F7:F9)</f>
        <v>394537815.12605047</v>
      </c>
    </row>
    <row r="7" spans="1:6">
      <c r="A7" s="42" t="s">
        <v>227</v>
      </c>
      <c r="B7" s="7" t="s">
        <v>0</v>
      </c>
      <c r="C7" s="50"/>
      <c r="D7" s="86">
        <f>+'Libro Caja'!K16</f>
        <v>239500000</v>
      </c>
      <c r="E7" s="31"/>
      <c r="F7" s="214">
        <f>+'Libro Caja'!L16</f>
        <v>201260504.20168069</v>
      </c>
    </row>
    <row r="8" spans="1:6">
      <c r="A8" s="42" t="s">
        <v>228</v>
      </c>
      <c r="B8" s="7" t="s">
        <v>0</v>
      </c>
      <c r="C8" s="50"/>
      <c r="D8" s="50">
        <f>+'Libro Caja'!K18</f>
        <v>40000000</v>
      </c>
      <c r="E8" s="31"/>
      <c r="F8" s="214">
        <f>+'Libro Caja'!L18</f>
        <v>33613445.37815126</v>
      </c>
    </row>
    <row r="9" spans="1:6" ht="15" customHeight="1" thickBot="1">
      <c r="A9" s="43" t="s">
        <v>229</v>
      </c>
      <c r="B9" s="8" t="s">
        <v>0</v>
      </c>
      <c r="C9" s="51"/>
      <c r="D9" s="51">
        <f>+'Libro Caja'!K15-7000000</f>
        <v>190000000</v>
      </c>
      <c r="E9" s="145"/>
      <c r="F9" s="215">
        <f>+'Libro Caja'!L15</f>
        <v>159663865.54621848</v>
      </c>
    </row>
    <row r="10" spans="1:6" ht="15" customHeight="1">
      <c r="A10" s="41" t="s">
        <v>22</v>
      </c>
      <c r="B10" s="116" t="s">
        <v>0</v>
      </c>
      <c r="C10" s="116"/>
      <c r="D10" s="116"/>
      <c r="E10" s="135"/>
      <c r="F10" s="216"/>
    </row>
    <row r="11" spans="1:6">
      <c r="A11" s="53" t="s">
        <v>23</v>
      </c>
      <c r="B11" s="7" t="s">
        <v>0</v>
      </c>
      <c r="C11" s="7"/>
      <c r="D11" s="7"/>
      <c r="E11" s="88"/>
      <c r="F11" s="217">
        <f>+D11</f>
        <v>0</v>
      </c>
    </row>
    <row r="12" spans="1:6" ht="15" customHeight="1" thickBot="1">
      <c r="A12" s="54" t="s">
        <v>24</v>
      </c>
      <c r="B12" s="8" t="s">
        <v>0</v>
      </c>
      <c r="C12" s="8"/>
      <c r="D12" s="50">
        <f>+'Libro Caja'!K19</f>
        <v>45000000</v>
      </c>
      <c r="E12" s="87"/>
      <c r="F12" s="215">
        <f>+'Libro Caja'!L19</f>
        <v>45000000</v>
      </c>
    </row>
    <row r="13" spans="1:6" ht="15" customHeight="1">
      <c r="A13" s="44" t="s">
        <v>121</v>
      </c>
      <c r="B13" s="116" t="s">
        <v>2</v>
      </c>
      <c r="C13" s="116">
        <f>SUM(C14:C20)</f>
        <v>0</v>
      </c>
      <c r="D13" s="116">
        <f t="shared" ref="D13" si="0">SUM(D14:D20)</f>
        <v>10400000</v>
      </c>
      <c r="E13" s="116">
        <f t="shared" ref="E13:F13" si="1">SUM(E14:E20)</f>
        <v>0</v>
      </c>
      <c r="F13" s="116">
        <f t="shared" si="1"/>
        <v>10400000</v>
      </c>
    </row>
    <row r="14" spans="1:6" ht="15" customHeight="1">
      <c r="A14" s="46" t="s">
        <v>55</v>
      </c>
      <c r="B14" s="7" t="s">
        <v>0</v>
      </c>
      <c r="C14" s="29"/>
      <c r="D14" s="29">
        <f>+'ANTECEDENTES  '!E46</f>
        <v>5000000</v>
      </c>
      <c r="E14" s="29"/>
      <c r="F14" s="214">
        <f>+D14</f>
        <v>5000000</v>
      </c>
    </row>
    <row r="15" spans="1:6" ht="15" customHeight="1">
      <c r="A15" s="46" t="s">
        <v>56</v>
      </c>
      <c r="B15" s="7" t="s">
        <v>0</v>
      </c>
      <c r="C15" s="29"/>
      <c r="D15" s="29">
        <f>+'ANTECEDENTES  '!E47+'ANTECEDENTES  '!E48</f>
        <v>3900000</v>
      </c>
      <c r="E15" s="29"/>
      <c r="F15" s="214">
        <f t="shared" ref="F15:F20" si="2">+D15</f>
        <v>3900000</v>
      </c>
    </row>
    <row r="16" spans="1:6" ht="15" customHeight="1">
      <c r="A16" s="46" t="s">
        <v>57</v>
      </c>
      <c r="B16" s="7" t="s">
        <v>0</v>
      </c>
      <c r="C16" s="29"/>
      <c r="D16" s="29"/>
      <c r="E16" s="29"/>
      <c r="F16" s="214">
        <f t="shared" si="2"/>
        <v>0</v>
      </c>
    </row>
    <row r="17" spans="1:9" ht="15" customHeight="1">
      <c r="A17" s="46" t="s">
        <v>48</v>
      </c>
      <c r="B17" s="7" t="s">
        <v>0</v>
      </c>
      <c r="C17" s="49"/>
      <c r="D17" s="49"/>
      <c r="E17" s="49"/>
      <c r="F17" s="214">
        <f t="shared" si="2"/>
        <v>0</v>
      </c>
    </row>
    <row r="18" spans="1:9" ht="15" customHeight="1">
      <c r="A18" s="46" t="s">
        <v>58</v>
      </c>
      <c r="B18" s="7" t="s">
        <v>0</v>
      </c>
      <c r="C18" s="30"/>
      <c r="D18" s="30"/>
      <c r="E18" s="30"/>
      <c r="F18" s="214">
        <f t="shared" si="2"/>
        <v>0</v>
      </c>
    </row>
    <row r="19" spans="1:9" ht="15" customHeight="1">
      <c r="A19" s="46" t="s">
        <v>59</v>
      </c>
      <c r="B19" s="7" t="s">
        <v>0</v>
      </c>
      <c r="C19" s="30"/>
      <c r="D19" s="30">
        <f>+'ANTECEDENTES  '!E49</f>
        <v>1500000</v>
      </c>
      <c r="E19" s="30"/>
      <c r="F19" s="214">
        <f t="shared" si="2"/>
        <v>1500000</v>
      </c>
    </row>
    <row r="20" spans="1:9" ht="15" customHeight="1" thickBot="1">
      <c r="A20" s="47" t="s">
        <v>60</v>
      </c>
      <c r="B20" s="8" t="s">
        <v>0</v>
      </c>
      <c r="C20" s="52"/>
      <c r="D20" s="136"/>
      <c r="E20" s="89"/>
      <c r="F20" s="214">
        <f t="shared" si="2"/>
        <v>0</v>
      </c>
    </row>
    <row r="21" spans="1:9" ht="15" customHeight="1">
      <c r="A21" s="44" t="s">
        <v>122</v>
      </c>
      <c r="B21" s="116" t="s">
        <v>2</v>
      </c>
      <c r="C21" s="116">
        <f>SUM(C22:C24)</f>
        <v>0</v>
      </c>
      <c r="D21" s="116">
        <f t="shared" ref="D21" si="3">SUM(D22:D24)</f>
        <v>0</v>
      </c>
      <c r="E21" s="116">
        <f t="shared" ref="E21:G21" si="4">SUM(E22:E24)</f>
        <v>0</v>
      </c>
      <c r="F21" s="116">
        <f t="shared" si="4"/>
        <v>2649803.1</v>
      </c>
      <c r="G21" s="116">
        <f t="shared" si="4"/>
        <v>0</v>
      </c>
    </row>
    <row r="22" spans="1:9" ht="15" customHeight="1">
      <c r="A22" s="46" t="s">
        <v>123</v>
      </c>
      <c r="B22" s="7" t="s">
        <v>0</v>
      </c>
      <c r="C22" s="29"/>
      <c r="D22" s="29"/>
      <c r="E22" s="29"/>
      <c r="F22" s="214">
        <f>+'ANTECEDENTES  '!F46</f>
        <v>1849315</v>
      </c>
    </row>
    <row r="23" spans="1:9" ht="15" customHeight="1">
      <c r="A23" s="46" t="s">
        <v>124</v>
      </c>
      <c r="B23" s="7" t="s">
        <v>0</v>
      </c>
      <c r="C23" s="29"/>
      <c r="D23" s="29"/>
      <c r="E23" s="29"/>
      <c r="F23" s="214">
        <f>+'ANTECEDENTES  '!F48</f>
        <v>77777.7</v>
      </c>
    </row>
    <row r="24" spans="1:9" ht="15" customHeight="1" thickBot="1">
      <c r="A24" s="47" t="s">
        <v>125</v>
      </c>
      <c r="B24" s="8" t="s">
        <v>0</v>
      </c>
      <c r="C24" s="136"/>
      <c r="D24" s="136"/>
      <c r="E24" s="136"/>
      <c r="F24" s="218">
        <f>+'ANTECEDENTES  '!F47</f>
        <v>722710.4</v>
      </c>
      <c r="I24" s="84">
        <f>+F23+F24</f>
        <v>800488.1</v>
      </c>
    </row>
    <row r="25" spans="1:9" ht="15" customHeight="1">
      <c r="A25" s="44" t="s">
        <v>25</v>
      </c>
      <c r="B25" s="116" t="s">
        <v>2</v>
      </c>
      <c r="C25" s="116">
        <f>SUM(C26:C27)</f>
        <v>0</v>
      </c>
      <c r="D25" s="116">
        <f t="shared" ref="D25" si="5">SUM(D26:D27)</f>
        <v>56000000</v>
      </c>
      <c r="E25" s="116">
        <f t="shared" ref="E25:F25" si="6">SUM(E26:E27)</f>
        <v>0</v>
      </c>
      <c r="F25" s="116">
        <f t="shared" si="6"/>
        <v>62184873.949579835</v>
      </c>
    </row>
    <row r="26" spans="1:9" ht="15" customHeight="1">
      <c r="A26" s="42" t="s">
        <v>249</v>
      </c>
      <c r="B26" s="7" t="s">
        <v>0</v>
      </c>
      <c r="C26" s="50">
        <v>0</v>
      </c>
      <c r="D26" s="50">
        <f>+'Libro Caja'!K17</f>
        <v>49000000</v>
      </c>
      <c r="E26" s="31"/>
      <c r="F26" s="217">
        <f>+'ANTECEDENTES  '!E41/1.19</f>
        <v>62184873.949579835</v>
      </c>
    </row>
    <row r="27" spans="1:9" ht="15" customHeight="1" thickBot="1">
      <c r="A27" s="43" t="s">
        <v>279</v>
      </c>
      <c r="B27" s="8" t="s">
        <v>0</v>
      </c>
      <c r="C27" s="51"/>
      <c r="D27" s="51">
        <v>7000000</v>
      </c>
      <c r="E27" s="87"/>
      <c r="F27" s="219"/>
    </row>
    <row r="28" spans="1:9">
      <c r="A28" s="41" t="s">
        <v>14</v>
      </c>
      <c r="B28" s="45" t="s">
        <v>2</v>
      </c>
      <c r="C28" s="116">
        <f>SUM(C29:C33)</f>
        <v>0</v>
      </c>
      <c r="D28" s="116">
        <f>SUM(D29:D33)</f>
        <v>50000000</v>
      </c>
      <c r="E28" s="116">
        <f>SUM(E29:E33)</f>
        <v>0</v>
      </c>
      <c r="F28" s="116">
        <f>SUM(F29:F33)</f>
        <v>0</v>
      </c>
    </row>
    <row r="29" spans="1:9">
      <c r="A29" s="64" t="s">
        <v>46</v>
      </c>
      <c r="B29" s="7" t="s">
        <v>0</v>
      </c>
      <c r="C29" s="29"/>
      <c r="D29" s="29"/>
      <c r="E29" s="7"/>
      <c r="F29" s="7"/>
    </row>
    <row r="30" spans="1:9">
      <c r="A30" s="46" t="s">
        <v>70</v>
      </c>
      <c r="B30" s="7" t="s">
        <v>0</v>
      </c>
      <c r="C30" s="29"/>
      <c r="D30" s="29"/>
      <c r="E30" s="29"/>
      <c r="F30" s="50"/>
    </row>
    <row r="31" spans="1:9">
      <c r="A31" s="58" t="s">
        <v>182</v>
      </c>
      <c r="B31" s="7" t="s">
        <v>0</v>
      </c>
      <c r="C31" s="29"/>
      <c r="D31" s="29">
        <f>+'Libro Caja'!K20</f>
        <v>50000000</v>
      </c>
      <c r="E31" s="29"/>
      <c r="F31" s="50"/>
    </row>
    <row r="32" spans="1:9">
      <c r="A32" s="58" t="s">
        <v>139</v>
      </c>
      <c r="B32" s="7" t="s">
        <v>0</v>
      </c>
      <c r="C32" s="29"/>
      <c r="D32" s="29"/>
      <c r="E32" s="29"/>
      <c r="F32" s="50"/>
    </row>
    <row r="33" spans="1:11" ht="15.75" thickBot="1">
      <c r="A33" s="47" t="s">
        <v>47</v>
      </c>
      <c r="B33" s="8" t="s">
        <v>0</v>
      </c>
      <c r="C33" s="146"/>
      <c r="D33" s="146"/>
      <c r="E33" s="146"/>
      <c r="F33" s="220"/>
    </row>
    <row r="34" spans="1:11" ht="15" customHeight="1">
      <c r="A34" s="44" t="s">
        <v>26</v>
      </c>
      <c r="B34" s="116" t="s">
        <v>0</v>
      </c>
      <c r="C34" s="116">
        <f>+C35+C36+C37</f>
        <v>0</v>
      </c>
      <c r="D34" s="116">
        <f t="shared" ref="D34:F34" si="7">+D35+D36+D37</f>
        <v>0</v>
      </c>
      <c r="E34" s="116">
        <f t="shared" si="7"/>
        <v>0</v>
      </c>
      <c r="F34" s="117">
        <f t="shared" si="7"/>
        <v>58849546</v>
      </c>
    </row>
    <row r="35" spans="1:11" ht="15" customHeight="1">
      <c r="A35" s="64" t="s">
        <v>126</v>
      </c>
      <c r="B35" s="7" t="s">
        <v>0</v>
      </c>
      <c r="C35" s="29"/>
      <c r="D35" s="29"/>
      <c r="E35" s="23"/>
      <c r="F35" s="221"/>
    </row>
    <row r="36" spans="1:11" ht="15" customHeight="1">
      <c r="A36" s="64" t="s">
        <v>127</v>
      </c>
      <c r="B36" s="7" t="s">
        <v>0</v>
      </c>
      <c r="C36" s="29"/>
      <c r="D36" s="29"/>
      <c r="E36" s="29"/>
      <c r="F36" s="222">
        <f>+I36+J36</f>
        <v>58849546</v>
      </c>
      <c r="I36" s="84">
        <v>35049002</v>
      </c>
      <c r="J36" s="84">
        <v>23800544</v>
      </c>
      <c r="K36" s="84"/>
    </row>
    <row r="37" spans="1:11" ht="15" customHeight="1" thickBot="1">
      <c r="A37" s="139" t="s">
        <v>128</v>
      </c>
      <c r="B37" s="8" t="s">
        <v>0</v>
      </c>
      <c r="C37" s="136"/>
      <c r="D37" s="136"/>
      <c r="E37" s="136"/>
      <c r="F37" s="220">
        <f>+C37</f>
        <v>0</v>
      </c>
      <c r="J37" s="84">
        <v>17630033</v>
      </c>
    </row>
    <row r="38" spans="1:11" ht="15.75" customHeight="1" thickBot="1">
      <c r="A38" s="137" t="s">
        <v>27</v>
      </c>
      <c r="B38" s="27" t="s">
        <v>0</v>
      </c>
      <c r="C38" s="27"/>
      <c r="D38" s="27"/>
      <c r="E38" s="138"/>
      <c r="F38" s="223"/>
      <c r="J38" s="84">
        <v>6170511</v>
      </c>
    </row>
    <row r="39" spans="1:11" ht="15.75" thickBot="1">
      <c r="A39" s="48" t="s">
        <v>28</v>
      </c>
      <c r="B39" s="25" t="s">
        <v>2</v>
      </c>
      <c r="C39" s="25">
        <f>+C6+C10+C11+C12+C13+C21+C25+C28+C34+C38</f>
        <v>0</v>
      </c>
      <c r="D39" s="25">
        <f>+D6+D10+D11+D12+D13+D21+D25+D28+D34+D38</f>
        <v>630900000</v>
      </c>
      <c r="E39" s="25">
        <f t="shared" ref="E39" si="8">+E6+E10+E11+E12+E13+E21+E25+E28+E34+E38</f>
        <v>0</v>
      </c>
      <c r="F39" s="224">
        <f>+F6+F10+F11+F12+F13+F21+F25+F28+F34+F38</f>
        <v>573622038.17563033</v>
      </c>
    </row>
    <row r="40" spans="1:11" ht="15" customHeight="1">
      <c r="A40" s="44" t="s">
        <v>49</v>
      </c>
      <c r="B40" s="55" t="s">
        <v>18</v>
      </c>
      <c r="C40" s="29"/>
      <c r="D40" s="29"/>
      <c r="E40" s="29"/>
      <c r="F40" s="225"/>
      <c r="G40" t="s">
        <v>50</v>
      </c>
    </row>
    <row r="41" spans="1:11" ht="15" customHeight="1">
      <c r="A41" s="56" t="s">
        <v>51</v>
      </c>
      <c r="B41" s="40" t="s">
        <v>18</v>
      </c>
      <c r="C41" s="29"/>
      <c r="D41" s="29"/>
      <c r="E41" s="29"/>
      <c r="F41" s="214"/>
      <c r="G41" t="s">
        <v>50</v>
      </c>
    </row>
    <row r="42" spans="1:11" ht="15" customHeight="1">
      <c r="A42" s="56" t="s">
        <v>29</v>
      </c>
      <c r="B42" s="40" t="s">
        <v>18</v>
      </c>
      <c r="C42" s="29"/>
      <c r="D42" s="29"/>
      <c r="E42" s="29"/>
      <c r="F42" s="226"/>
    </row>
    <row r="43" spans="1:11" ht="15" customHeight="1">
      <c r="A43" s="56" t="s">
        <v>52</v>
      </c>
      <c r="B43" s="40" t="s">
        <v>18</v>
      </c>
      <c r="C43" s="29"/>
      <c r="D43" s="29">
        <f>+'Libro Caja'!K31</f>
        <v>-142800000</v>
      </c>
      <c r="E43" s="29"/>
      <c r="F43" s="214">
        <f>+'Libro Caja'!L22+'Libro Caja'!L31</f>
        <v>-134285714.2857143</v>
      </c>
      <c r="G43" t="s">
        <v>50</v>
      </c>
    </row>
    <row r="44" spans="1:11" ht="15" customHeight="1">
      <c r="A44" s="56" t="s">
        <v>53</v>
      </c>
      <c r="B44" s="40" t="s">
        <v>18</v>
      </c>
      <c r="C44" s="29"/>
      <c r="D44" s="29"/>
      <c r="E44" s="29"/>
      <c r="F44" s="226"/>
      <c r="G44" t="s">
        <v>50</v>
      </c>
    </row>
    <row r="45" spans="1:11">
      <c r="A45" s="56" t="s">
        <v>31</v>
      </c>
      <c r="B45" s="40" t="s">
        <v>18</v>
      </c>
      <c r="C45" s="29"/>
      <c r="D45" s="29">
        <f>+'Libro Caja'!K35</f>
        <v>-24220000</v>
      </c>
      <c r="E45" s="29"/>
      <c r="F45" s="214">
        <f>+'Libro Caja'!L24+'Libro Caja'!L26+'Libro Caja'!L29+'Libro Caja'!L35+'Libro Caja'!L37+'Libro Caja'!L43</f>
        <v>-36039000</v>
      </c>
      <c r="G45" t="s">
        <v>50</v>
      </c>
    </row>
    <row r="46" spans="1:11" ht="15" customHeight="1">
      <c r="A46" s="56" t="s">
        <v>32</v>
      </c>
      <c r="B46" s="40" t="s">
        <v>18</v>
      </c>
      <c r="C46" s="29"/>
      <c r="D46" s="29">
        <f>+'Libro Caja'!K36</f>
        <v>-17300000</v>
      </c>
      <c r="E46" s="29"/>
      <c r="F46" s="214">
        <f>+'Libro Caja'!L25+'Libro Caja'!L28+'Libro Caja'!L36+'Libro Caja'!L42</f>
        <v>-20992000</v>
      </c>
      <c r="G46" t="s">
        <v>50</v>
      </c>
    </row>
    <row r="47" spans="1:11">
      <c r="A47" s="56" t="s">
        <v>54</v>
      </c>
      <c r="B47" s="40" t="s">
        <v>18</v>
      </c>
      <c r="C47" s="29"/>
      <c r="D47" s="29">
        <f>+'Libro Caja'!K34</f>
        <v>-4500000</v>
      </c>
      <c r="E47" s="29"/>
      <c r="F47" s="214">
        <f>+'Libro Caja'!L34</f>
        <v>-3781512.6050420171</v>
      </c>
      <c r="G47" t="s">
        <v>50</v>
      </c>
    </row>
    <row r="48" spans="1:11">
      <c r="A48" s="56" t="s">
        <v>34</v>
      </c>
      <c r="B48" s="40" t="s">
        <v>18</v>
      </c>
      <c r="C48" s="29"/>
      <c r="D48" s="29"/>
      <c r="E48" s="29"/>
      <c r="F48" s="214"/>
      <c r="G48" t="s">
        <v>50</v>
      </c>
    </row>
    <row r="49" spans="1:7" ht="15.75" customHeight="1">
      <c r="A49" s="56" t="s">
        <v>35</v>
      </c>
      <c r="B49" s="40" t="s">
        <v>18</v>
      </c>
      <c r="C49" s="30"/>
      <c r="D49" s="30">
        <f>+'Libro Caja'!K40</f>
        <v>-1700000</v>
      </c>
      <c r="E49" s="29"/>
      <c r="F49" s="226"/>
      <c r="G49" t="s">
        <v>50</v>
      </c>
    </row>
    <row r="50" spans="1:7" ht="15.75" customHeight="1">
      <c r="A50" s="57" t="s">
        <v>116</v>
      </c>
      <c r="B50" s="40" t="s">
        <v>18</v>
      </c>
      <c r="C50" s="30"/>
      <c r="D50" s="30"/>
      <c r="E50" s="29"/>
      <c r="F50" s="226"/>
      <c r="G50" t="s">
        <v>50</v>
      </c>
    </row>
    <row r="51" spans="1:7" ht="15" customHeight="1">
      <c r="A51" s="57" t="s">
        <v>36</v>
      </c>
      <c r="B51" s="40" t="s">
        <v>18</v>
      </c>
      <c r="C51" s="29"/>
      <c r="D51" s="29">
        <f>+'Libro Caja'!K46</f>
        <v>-900000</v>
      </c>
      <c r="E51" s="29"/>
      <c r="F51" s="214">
        <f>+'Libro Caja'!L46</f>
        <v>-900000</v>
      </c>
      <c r="G51" s="4" t="s">
        <v>50</v>
      </c>
    </row>
    <row r="52" spans="1:7" ht="15" customHeight="1">
      <c r="A52" s="57" t="s">
        <v>37</v>
      </c>
      <c r="B52" s="40" t="s">
        <v>18</v>
      </c>
      <c r="C52" s="29"/>
      <c r="D52" s="29"/>
      <c r="E52" s="29"/>
      <c r="F52" s="214">
        <f>-F12</f>
        <v>-45000000</v>
      </c>
    </row>
    <row r="53" spans="1:7" ht="15" customHeight="1">
      <c r="A53" s="57" t="s">
        <v>38</v>
      </c>
      <c r="B53" s="40" t="s">
        <v>18</v>
      </c>
      <c r="C53" s="29"/>
      <c r="D53" s="29"/>
      <c r="E53" s="29"/>
      <c r="F53" s="214"/>
    </row>
    <row r="54" spans="1:7">
      <c r="A54" s="57" t="s">
        <v>71</v>
      </c>
      <c r="B54" s="40" t="s">
        <v>18</v>
      </c>
      <c r="C54" s="29"/>
      <c r="D54" s="29">
        <f>+'Libro Caja'!K39</f>
        <v>-125000000</v>
      </c>
      <c r="E54" s="29"/>
      <c r="F54" s="214">
        <f>+'Libro Caja'!L23+'Libro Caja'!L39</f>
        <v>-111596638.65546219</v>
      </c>
    </row>
    <row r="55" spans="1:7" ht="15" customHeight="1">
      <c r="A55" s="57" t="s">
        <v>40</v>
      </c>
      <c r="B55" s="40" t="s">
        <v>18</v>
      </c>
      <c r="C55" s="29"/>
      <c r="D55" s="29"/>
      <c r="E55" s="29"/>
      <c r="F55" s="214"/>
    </row>
    <row r="56" spans="1:7">
      <c r="A56" s="57" t="s">
        <v>118</v>
      </c>
      <c r="B56" s="40" t="s">
        <v>18</v>
      </c>
      <c r="C56" s="29"/>
      <c r="D56" s="29"/>
      <c r="E56" s="29"/>
      <c r="F56" s="226"/>
    </row>
    <row r="57" spans="1:7" ht="16.5" customHeight="1">
      <c r="A57" s="56" t="s">
        <v>41</v>
      </c>
      <c r="B57" s="40" t="s">
        <v>18</v>
      </c>
      <c r="C57" s="29"/>
      <c r="D57" s="29"/>
      <c r="E57" s="29"/>
      <c r="F57" s="226"/>
    </row>
    <row r="58" spans="1:7" ht="16.5" customHeight="1">
      <c r="A58" s="166" t="s">
        <v>133</v>
      </c>
      <c r="B58" s="26"/>
      <c r="C58" s="29"/>
      <c r="D58" s="29"/>
      <c r="E58" s="29"/>
      <c r="F58" s="226"/>
    </row>
    <row r="59" spans="1:7" ht="16.5" customHeight="1">
      <c r="A59" s="231" t="s">
        <v>250</v>
      </c>
      <c r="B59" s="232"/>
      <c r="C59" s="233"/>
      <c r="D59" s="233">
        <f>+'Libro Caja'!K22</f>
        <v>-17000000</v>
      </c>
      <c r="E59" s="29"/>
      <c r="F59" s="227"/>
    </row>
    <row r="60" spans="1:7" ht="16.5" customHeight="1">
      <c r="A60" s="231" t="s">
        <v>251</v>
      </c>
      <c r="B60" s="232"/>
      <c r="C60" s="233"/>
      <c r="D60" s="233">
        <f>+'Libro Caja'!K23</f>
        <v>-7800000</v>
      </c>
      <c r="E60" s="29"/>
      <c r="F60" s="227"/>
    </row>
    <row r="61" spans="1:7" ht="16.5" customHeight="1">
      <c r="A61" s="231" t="s">
        <v>252</v>
      </c>
      <c r="B61" s="232"/>
      <c r="C61" s="233"/>
      <c r="D61" s="233">
        <f>+'Libro Caja'!K24</f>
        <v>-5470000</v>
      </c>
      <c r="E61" s="29"/>
      <c r="F61" s="227"/>
    </row>
    <row r="62" spans="1:7" ht="16.5" customHeight="1">
      <c r="A62" s="231" t="s">
        <v>253</v>
      </c>
      <c r="B62" s="232"/>
      <c r="C62" s="233"/>
      <c r="D62" s="233">
        <f>+'Libro Caja'!K25</f>
        <v>-1500000</v>
      </c>
      <c r="E62" s="29"/>
      <c r="F62" s="227"/>
    </row>
    <row r="63" spans="1:7" ht="16.5" customHeight="1">
      <c r="A63" s="231" t="s">
        <v>254</v>
      </c>
      <c r="B63" s="232"/>
      <c r="C63" s="233"/>
      <c r="D63" s="233">
        <f>+'Libro Caja'!K26</f>
        <v>-1270000</v>
      </c>
      <c r="E63" s="29"/>
      <c r="F63" s="227"/>
    </row>
    <row r="64" spans="1:7" ht="16.5" customHeight="1">
      <c r="A64" s="231" t="s">
        <v>255</v>
      </c>
      <c r="B64" s="232"/>
      <c r="C64" s="233"/>
      <c r="D64" s="233">
        <f>+'Libro Caja'!K27</f>
        <v>-5477800</v>
      </c>
      <c r="E64" s="29"/>
      <c r="F64" s="227"/>
    </row>
    <row r="65" spans="1:6" ht="16.5" customHeight="1">
      <c r="A65" s="231" t="s">
        <v>256</v>
      </c>
      <c r="B65" s="232"/>
      <c r="C65" s="233"/>
      <c r="D65" s="233">
        <f>+'Libro Caja'!K28</f>
        <v>-247000</v>
      </c>
      <c r="E65" s="29"/>
      <c r="F65" s="227"/>
    </row>
    <row r="66" spans="1:6" ht="16.5" customHeight="1">
      <c r="A66" s="231" t="s">
        <v>257</v>
      </c>
      <c r="B66" s="232"/>
      <c r="C66" s="233"/>
      <c r="D66" s="233">
        <f>+'Libro Caja'!K29</f>
        <v>-20400</v>
      </c>
      <c r="E66" s="29"/>
      <c r="F66" s="227"/>
    </row>
    <row r="67" spans="1:6" ht="16.5" customHeight="1">
      <c r="A67" s="173" t="s">
        <v>258</v>
      </c>
      <c r="B67" s="40"/>
      <c r="C67" s="29"/>
      <c r="D67" s="29">
        <f>+'Libro Caja'!K30</f>
        <v>-108000</v>
      </c>
      <c r="E67" s="29"/>
      <c r="F67" s="227"/>
    </row>
    <row r="68" spans="1:6" ht="16.5" customHeight="1">
      <c r="A68" s="46" t="s">
        <v>259</v>
      </c>
      <c r="B68" s="40" t="s">
        <v>18</v>
      </c>
      <c r="C68" s="29"/>
      <c r="D68" s="29">
        <f>+'Libro Caja'!K38</f>
        <v>-58910000</v>
      </c>
      <c r="E68" s="29"/>
      <c r="F68" s="227"/>
    </row>
    <row r="69" spans="1:6" ht="16.5" customHeight="1">
      <c r="A69" s="46" t="s">
        <v>137</v>
      </c>
      <c r="B69" s="40" t="s">
        <v>18</v>
      </c>
      <c r="C69" s="29"/>
      <c r="D69" s="29">
        <f>+'Libro Caja'!K44</f>
        <v>-300100</v>
      </c>
      <c r="E69" s="29"/>
      <c r="F69" s="228"/>
    </row>
    <row r="70" spans="1:6" ht="16.5" customHeight="1">
      <c r="A70" s="46" t="s">
        <v>192</v>
      </c>
      <c r="B70" s="40" t="s">
        <v>18</v>
      </c>
      <c r="C70" s="29"/>
      <c r="D70" s="29">
        <f>+'Libro Caja'!K45</f>
        <v>-3000000</v>
      </c>
      <c r="E70" s="29"/>
      <c r="F70" s="228"/>
    </row>
    <row r="71" spans="1:6" ht="16.5" customHeight="1">
      <c r="A71" s="46" t="s">
        <v>191</v>
      </c>
      <c r="B71" s="40" t="s">
        <v>18</v>
      </c>
      <c r="C71" s="29"/>
      <c r="D71" s="29">
        <f>+'Libro Caja'!K41</f>
        <v>-620000</v>
      </c>
      <c r="E71" s="29"/>
      <c r="F71" s="228"/>
    </row>
    <row r="72" spans="1:6" ht="16.5" customHeight="1">
      <c r="A72" s="234" t="s">
        <v>138</v>
      </c>
      <c r="B72" s="232" t="s">
        <v>18</v>
      </c>
      <c r="C72" s="233"/>
      <c r="D72" s="233">
        <f>+'Libro Caja'!K42+'Libro Caja'!K43</f>
        <v>-2250600</v>
      </c>
      <c r="E72" s="29"/>
      <c r="F72" s="228"/>
    </row>
    <row r="73" spans="1:6" ht="16.5" customHeight="1">
      <c r="A73" s="234" t="s">
        <v>193</v>
      </c>
      <c r="B73" s="232" t="s">
        <v>18</v>
      </c>
      <c r="C73" s="233"/>
      <c r="D73" s="233">
        <f>+'Libro Caja'!K37</f>
        <v>-4753000</v>
      </c>
      <c r="E73" s="29"/>
      <c r="F73" s="228"/>
    </row>
    <row r="74" spans="1:6" ht="16.5" customHeight="1">
      <c r="A74" s="46" t="s">
        <v>189</v>
      </c>
      <c r="B74" s="40" t="s">
        <v>18</v>
      </c>
      <c r="C74" s="29"/>
      <c r="D74" s="29">
        <f>+'Libro Caja'!K32</f>
        <v>-60000000</v>
      </c>
      <c r="E74" s="29"/>
      <c r="F74" s="228"/>
    </row>
    <row r="75" spans="1:6" ht="16.5" customHeight="1">
      <c r="A75" s="46" t="s">
        <v>134</v>
      </c>
      <c r="B75" s="40" t="s">
        <v>18</v>
      </c>
      <c r="C75" s="29"/>
      <c r="D75" s="29">
        <f>+'Libro Caja'!K47</f>
        <v>-100000000</v>
      </c>
      <c r="E75" s="29"/>
      <c r="F75" s="228"/>
    </row>
    <row r="76" spans="1:6" ht="16.5" customHeight="1" thickBot="1">
      <c r="A76" s="46" t="s">
        <v>190</v>
      </c>
      <c r="B76" s="40" t="s">
        <v>18</v>
      </c>
      <c r="C76" s="29"/>
      <c r="D76" s="29">
        <f>+'Libro Caja'!K33</f>
        <v>-15000000</v>
      </c>
      <c r="E76" s="29"/>
      <c r="F76" s="227"/>
    </row>
    <row r="77" spans="1:6" ht="15.75" thickBot="1">
      <c r="A77" s="48" t="s">
        <v>42</v>
      </c>
      <c r="B77" s="25" t="s">
        <v>2</v>
      </c>
      <c r="C77" s="25">
        <f>SUM(C40:C76)</f>
        <v>0</v>
      </c>
      <c r="D77" s="25">
        <f>SUM(D40:D76)</f>
        <v>-600146900</v>
      </c>
      <c r="E77" s="25">
        <f t="shared" ref="E77" si="9">SUM(E40:E76)</f>
        <v>0</v>
      </c>
      <c r="F77" s="224">
        <f>SUM(F40:F76)</f>
        <v>-352594865.54621851</v>
      </c>
    </row>
    <row r="78" spans="1:6" ht="15.75" thickBot="1">
      <c r="A78" s="141" t="s">
        <v>132</v>
      </c>
      <c r="B78" s="140"/>
      <c r="C78" s="24">
        <f>+C39-C77</f>
        <v>0</v>
      </c>
      <c r="D78" s="83"/>
      <c r="E78" s="83"/>
      <c r="F78" s="27"/>
    </row>
    <row r="79" spans="1:6" ht="15.75" thickBot="1">
      <c r="A79" s="141" t="s">
        <v>130</v>
      </c>
      <c r="B79" s="23" t="s">
        <v>0</v>
      </c>
      <c r="C79" s="144"/>
      <c r="D79" s="26">
        <f>+'Libro Caja'!K14</f>
        <v>49146200</v>
      </c>
      <c r="E79" s="83"/>
      <c r="F79" s="224"/>
    </row>
    <row r="80" spans="1:6" ht="15.75" thickBot="1">
      <c r="A80" s="142" t="s">
        <v>131</v>
      </c>
      <c r="B80" s="143" t="s">
        <v>2</v>
      </c>
      <c r="C80" s="144"/>
      <c r="D80" s="26">
        <f>+D39+D79+D77</f>
        <v>79899300</v>
      </c>
      <c r="E80" s="83"/>
      <c r="F80" s="224"/>
    </row>
    <row r="81" spans="1:6" ht="21.75" customHeight="1" thickBot="1">
      <c r="A81" s="59" t="s">
        <v>129</v>
      </c>
      <c r="B81" s="25" t="s">
        <v>2</v>
      </c>
      <c r="C81" s="82"/>
      <c r="D81" s="82"/>
      <c r="E81" s="82"/>
      <c r="F81" s="229">
        <f>+F39+F77</f>
        <v>221027172.62941182</v>
      </c>
    </row>
    <row r="82" spans="1:6">
      <c r="F82" s="230"/>
    </row>
    <row r="84" spans="1:6">
      <c r="D84" s="165"/>
    </row>
    <row r="85" spans="1:6">
      <c r="D85" s="172"/>
    </row>
  </sheetData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35"/>
  <sheetViews>
    <sheetView showGridLines="0" topLeftCell="A19" zoomScaleNormal="100" workbookViewId="0">
      <selection activeCell="K35" sqref="K35:O35"/>
    </sheetView>
  </sheetViews>
  <sheetFormatPr baseColWidth="10" defaultColWidth="11.5703125" defaultRowHeight="14.25"/>
  <cols>
    <col min="1" max="1" width="1.85546875" style="34" customWidth="1"/>
    <col min="2" max="2" width="8.85546875" style="34" customWidth="1"/>
    <col min="3" max="7" width="4.5703125" style="34" customWidth="1"/>
    <col min="8" max="8" width="9.140625" style="34" customWidth="1"/>
    <col min="9" max="9" width="15.85546875" style="34" customWidth="1"/>
    <col min="10" max="10" width="7.42578125" style="34" customWidth="1"/>
    <col min="11" max="11" width="8.5703125" style="34" customWidth="1"/>
    <col min="12" max="13" width="4.5703125" style="34" customWidth="1"/>
    <col min="14" max="14" width="7.140625" style="34" customWidth="1"/>
    <col min="15" max="16" width="4.5703125" style="34" customWidth="1"/>
    <col min="17" max="17" width="7" style="34" customWidth="1"/>
    <col min="18" max="19" width="4.5703125" style="34" customWidth="1"/>
    <col min="20" max="20" width="7.85546875" style="34" customWidth="1"/>
    <col min="21" max="29" width="4.5703125" style="34" customWidth="1"/>
    <col min="30" max="256" width="11.5703125" style="34"/>
    <col min="257" max="257" width="1.85546875" style="34" customWidth="1"/>
    <col min="258" max="258" width="8.85546875" style="34" customWidth="1"/>
    <col min="259" max="263" width="4.5703125" style="34" customWidth="1"/>
    <col min="264" max="264" width="9.140625" style="34" customWidth="1"/>
    <col min="265" max="265" width="15.85546875" style="34" customWidth="1"/>
    <col min="266" max="266" width="7.42578125" style="34" customWidth="1"/>
    <col min="267" max="267" width="8.5703125" style="34" customWidth="1"/>
    <col min="268" max="269" width="4.5703125" style="34" customWidth="1"/>
    <col min="270" max="270" width="7.140625" style="34" customWidth="1"/>
    <col min="271" max="272" width="4.5703125" style="34" customWidth="1"/>
    <col min="273" max="273" width="7" style="34" customWidth="1"/>
    <col min="274" max="275" width="4.5703125" style="34" customWidth="1"/>
    <col min="276" max="276" width="7.85546875" style="34" customWidth="1"/>
    <col min="277" max="285" width="4.5703125" style="34" customWidth="1"/>
    <col min="286" max="512" width="11.5703125" style="34"/>
    <col min="513" max="513" width="1.85546875" style="34" customWidth="1"/>
    <col min="514" max="514" width="8.85546875" style="34" customWidth="1"/>
    <col min="515" max="519" width="4.5703125" style="34" customWidth="1"/>
    <col min="520" max="520" width="9.140625" style="34" customWidth="1"/>
    <col min="521" max="521" width="15.85546875" style="34" customWidth="1"/>
    <col min="522" max="522" width="7.42578125" style="34" customWidth="1"/>
    <col min="523" max="523" width="8.5703125" style="34" customWidth="1"/>
    <col min="524" max="525" width="4.5703125" style="34" customWidth="1"/>
    <col min="526" max="526" width="7.140625" style="34" customWidth="1"/>
    <col min="527" max="528" width="4.5703125" style="34" customWidth="1"/>
    <col min="529" max="529" width="7" style="34" customWidth="1"/>
    <col min="530" max="531" width="4.5703125" style="34" customWidth="1"/>
    <col min="532" max="532" width="7.85546875" style="34" customWidth="1"/>
    <col min="533" max="541" width="4.5703125" style="34" customWidth="1"/>
    <col min="542" max="768" width="11.5703125" style="34"/>
    <col min="769" max="769" width="1.85546875" style="34" customWidth="1"/>
    <col min="770" max="770" width="8.85546875" style="34" customWidth="1"/>
    <col min="771" max="775" width="4.5703125" style="34" customWidth="1"/>
    <col min="776" max="776" width="9.140625" style="34" customWidth="1"/>
    <col min="777" max="777" width="15.85546875" style="34" customWidth="1"/>
    <col min="778" max="778" width="7.42578125" style="34" customWidth="1"/>
    <col min="779" max="779" width="8.5703125" style="34" customWidth="1"/>
    <col min="780" max="781" width="4.5703125" style="34" customWidth="1"/>
    <col min="782" max="782" width="7.140625" style="34" customWidth="1"/>
    <col min="783" max="784" width="4.5703125" style="34" customWidth="1"/>
    <col min="785" max="785" width="7" style="34" customWidth="1"/>
    <col min="786" max="787" width="4.5703125" style="34" customWidth="1"/>
    <col min="788" max="788" width="7.85546875" style="34" customWidth="1"/>
    <col min="789" max="797" width="4.5703125" style="34" customWidth="1"/>
    <col min="798" max="1024" width="11.5703125" style="34"/>
    <col min="1025" max="1025" width="1.85546875" style="34" customWidth="1"/>
    <col min="1026" max="1026" width="8.85546875" style="34" customWidth="1"/>
    <col min="1027" max="1031" width="4.5703125" style="34" customWidth="1"/>
    <col min="1032" max="1032" width="9.140625" style="34" customWidth="1"/>
    <col min="1033" max="1033" width="15.85546875" style="34" customWidth="1"/>
    <col min="1034" max="1034" width="7.42578125" style="34" customWidth="1"/>
    <col min="1035" max="1035" width="8.5703125" style="34" customWidth="1"/>
    <col min="1036" max="1037" width="4.5703125" style="34" customWidth="1"/>
    <col min="1038" max="1038" width="7.140625" style="34" customWidth="1"/>
    <col min="1039" max="1040" width="4.5703125" style="34" customWidth="1"/>
    <col min="1041" max="1041" width="7" style="34" customWidth="1"/>
    <col min="1042" max="1043" width="4.5703125" style="34" customWidth="1"/>
    <col min="1044" max="1044" width="7.85546875" style="34" customWidth="1"/>
    <col min="1045" max="1053" width="4.5703125" style="34" customWidth="1"/>
    <col min="1054" max="1280" width="11.5703125" style="34"/>
    <col min="1281" max="1281" width="1.85546875" style="34" customWidth="1"/>
    <col min="1282" max="1282" width="8.85546875" style="34" customWidth="1"/>
    <col min="1283" max="1287" width="4.5703125" style="34" customWidth="1"/>
    <col min="1288" max="1288" width="9.140625" style="34" customWidth="1"/>
    <col min="1289" max="1289" width="15.85546875" style="34" customWidth="1"/>
    <col min="1290" max="1290" width="7.42578125" style="34" customWidth="1"/>
    <col min="1291" max="1291" width="8.5703125" style="34" customWidth="1"/>
    <col min="1292" max="1293" width="4.5703125" style="34" customWidth="1"/>
    <col min="1294" max="1294" width="7.140625" style="34" customWidth="1"/>
    <col min="1295" max="1296" width="4.5703125" style="34" customWidth="1"/>
    <col min="1297" max="1297" width="7" style="34" customWidth="1"/>
    <col min="1298" max="1299" width="4.5703125" style="34" customWidth="1"/>
    <col min="1300" max="1300" width="7.85546875" style="34" customWidth="1"/>
    <col min="1301" max="1309" width="4.5703125" style="34" customWidth="1"/>
    <col min="1310" max="1536" width="11.5703125" style="34"/>
    <col min="1537" max="1537" width="1.85546875" style="34" customWidth="1"/>
    <col min="1538" max="1538" width="8.85546875" style="34" customWidth="1"/>
    <col min="1539" max="1543" width="4.5703125" style="34" customWidth="1"/>
    <col min="1544" max="1544" width="9.140625" style="34" customWidth="1"/>
    <col min="1545" max="1545" width="15.85546875" style="34" customWidth="1"/>
    <col min="1546" max="1546" width="7.42578125" style="34" customWidth="1"/>
    <col min="1547" max="1547" width="8.5703125" style="34" customWidth="1"/>
    <col min="1548" max="1549" width="4.5703125" style="34" customWidth="1"/>
    <col min="1550" max="1550" width="7.140625" style="34" customWidth="1"/>
    <col min="1551" max="1552" width="4.5703125" style="34" customWidth="1"/>
    <col min="1553" max="1553" width="7" style="34" customWidth="1"/>
    <col min="1554" max="1555" width="4.5703125" style="34" customWidth="1"/>
    <col min="1556" max="1556" width="7.85546875" style="34" customWidth="1"/>
    <col min="1557" max="1565" width="4.5703125" style="34" customWidth="1"/>
    <col min="1566" max="1792" width="11.5703125" style="34"/>
    <col min="1793" max="1793" width="1.85546875" style="34" customWidth="1"/>
    <col min="1794" max="1794" width="8.85546875" style="34" customWidth="1"/>
    <col min="1795" max="1799" width="4.5703125" style="34" customWidth="1"/>
    <col min="1800" max="1800" width="9.140625" style="34" customWidth="1"/>
    <col min="1801" max="1801" width="15.85546875" style="34" customWidth="1"/>
    <col min="1802" max="1802" width="7.42578125" style="34" customWidth="1"/>
    <col min="1803" max="1803" width="8.5703125" style="34" customWidth="1"/>
    <col min="1804" max="1805" width="4.5703125" style="34" customWidth="1"/>
    <col min="1806" max="1806" width="7.140625" style="34" customWidth="1"/>
    <col min="1807" max="1808" width="4.5703125" style="34" customWidth="1"/>
    <col min="1809" max="1809" width="7" style="34" customWidth="1"/>
    <col min="1810" max="1811" width="4.5703125" style="34" customWidth="1"/>
    <col min="1812" max="1812" width="7.85546875" style="34" customWidth="1"/>
    <col min="1813" max="1821" width="4.5703125" style="34" customWidth="1"/>
    <col min="1822" max="2048" width="11.5703125" style="34"/>
    <col min="2049" max="2049" width="1.85546875" style="34" customWidth="1"/>
    <col min="2050" max="2050" width="8.85546875" style="34" customWidth="1"/>
    <col min="2051" max="2055" width="4.5703125" style="34" customWidth="1"/>
    <col min="2056" max="2056" width="9.140625" style="34" customWidth="1"/>
    <col min="2057" max="2057" width="15.85546875" style="34" customWidth="1"/>
    <col min="2058" max="2058" width="7.42578125" style="34" customWidth="1"/>
    <col min="2059" max="2059" width="8.5703125" style="34" customWidth="1"/>
    <col min="2060" max="2061" width="4.5703125" style="34" customWidth="1"/>
    <col min="2062" max="2062" width="7.140625" style="34" customWidth="1"/>
    <col min="2063" max="2064" width="4.5703125" style="34" customWidth="1"/>
    <col min="2065" max="2065" width="7" style="34" customWidth="1"/>
    <col min="2066" max="2067" width="4.5703125" style="34" customWidth="1"/>
    <col min="2068" max="2068" width="7.85546875" style="34" customWidth="1"/>
    <col min="2069" max="2077" width="4.5703125" style="34" customWidth="1"/>
    <col min="2078" max="2304" width="11.5703125" style="34"/>
    <col min="2305" max="2305" width="1.85546875" style="34" customWidth="1"/>
    <col min="2306" max="2306" width="8.85546875" style="34" customWidth="1"/>
    <col min="2307" max="2311" width="4.5703125" style="34" customWidth="1"/>
    <col min="2312" max="2312" width="9.140625" style="34" customWidth="1"/>
    <col min="2313" max="2313" width="15.85546875" style="34" customWidth="1"/>
    <col min="2314" max="2314" width="7.42578125" style="34" customWidth="1"/>
    <col min="2315" max="2315" width="8.5703125" style="34" customWidth="1"/>
    <col min="2316" max="2317" width="4.5703125" style="34" customWidth="1"/>
    <col min="2318" max="2318" width="7.140625" style="34" customWidth="1"/>
    <col min="2319" max="2320" width="4.5703125" style="34" customWidth="1"/>
    <col min="2321" max="2321" width="7" style="34" customWidth="1"/>
    <col min="2322" max="2323" width="4.5703125" style="34" customWidth="1"/>
    <col min="2324" max="2324" width="7.85546875" style="34" customWidth="1"/>
    <col min="2325" max="2333" width="4.5703125" style="34" customWidth="1"/>
    <col min="2334" max="2560" width="11.5703125" style="34"/>
    <col min="2561" max="2561" width="1.85546875" style="34" customWidth="1"/>
    <col min="2562" max="2562" width="8.85546875" style="34" customWidth="1"/>
    <col min="2563" max="2567" width="4.5703125" style="34" customWidth="1"/>
    <col min="2568" max="2568" width="9.140625" style="34" customWidth="1"/>
    <col min="2569" max="2569" width="15.85546875" style="34" customWidth="1"/>
    <col min="2570" max="2570" width="7.42578125" style="34" customWidth="1"/>
    <col min="2571" max="2571" width="8.5703125" style="34" customWidth="1"/>
    <col min="2572" max="2573" width="4.5703125" style="34" customWidth="1"/>
    <col min="2574" max="2574" width="7.140625" style="34" customWidth="1"/>
    <col min="2575" max="2576" width="4.5703125" style="34" customWidth="1"/>
    <col min="2577" max="2577" width="7" style="34" customWidth="1"/>
    <col min="2578" max="2579" width="4.5703125" style="34" customWidth="1"/>
    <col min="2580" max="2580" width="7.85546875" style="34" customWidth="1"/>
    <col min="2581" max="2589" width="4.5703125" style="34" customWidth="1"/>
    <col min="2590" max="2816" width="11.5703125" style="34"/>
    <col min="2817" max="2817" width="1.85546875" style="34" customWidth="1"/>
    <col min="2818" max="2818" width="8.85546875" style="34" customWidth="1"/>
    <col min="2819" max="2823" width="4.5703125" style="34" customWidth="1"/>
    <col min="2824" max="2824" width="9.140625" style="34" customWidth="1"/>
    <col min="2825" max="2825" width="15.85546875" style="34" customWidth="1"/>
    <col min="2826" max="2826" width="7.42578125" style="34" customWidth="1"/>
    <col min="2827" max="2827" width="8.5703125" style="34" customWidth="1"/>
    <col min="2828" max="2829" width="4.5703125" style="34" customWidth="1"/>
    <col min="2830" max="2830" width="7.140625" style="34" customWidth="1"/>
    <col min="2831" max="2832" width="4.5703125" style="34" customWidth="1"/>
    <col min="2833" max="2833" width="7" style="34" customWidth="1"/>
    <col min="2834" max="2835" width="4.5703125" style="34" customWidth="1"/>
    <col min="2836" max="2836" width="7.85546875" style="34" customWidth="1"/>
    <col min="2837" max="2845" width="4.5703125" style="34" customWidth="1"/>
    <col min="2846" max="3072" width="11.5703125" style="34"/>
    <col min="3073" max="3073" width="1.85546875" style="34" customWidth="1"/>
    <col min="3074" max="3074" width="8.85546875" style="34" customWidth="1"/>
    <col min="3075" max="3079" width="4.5703125" style="34" customWidth="1"/>
    <col min="3080" max="3080" width="9.140625" style="34" customWidth="1"/>
    <col min="3081" max="3081" width="15.85546875" style="34" customWidth="1"/>
    <col min="3082" max="3082" width="7.42578125" style="34" customWidth="1"/>
    <col min="3083" max="3083" width="8.5703125" style="34" customWidth="1"/>
    <col min="3084" max="3085" width="4.5703125" style="34" customWidth="1"/>
    <col min="3086" max="3086" width="7.140625" style="34" customWidth="1"/>
    <col min="3087" max="3088" width="4.5703125" style="34" customWidth="1"/>
    <col min="3089" max="3089" width="7" style="34" customWidth="1"/>
    <col min="3090" max="3091" width="4.5703125" style="34" customWidth="1"/>
    <col min="3092" max="3092" width="7.85546875" style="34" customWidth="1"/>
    <col min="3093" max="3101" width="4.5703125" style="34" customWidth="1"/>
    <col min="3102" max="3328" width="11.5703125" style="34"/>
    <col min="3329" max="3329" width="1.85546875" style="34" customWidth="1"/>
    <col min="3330" max="3330" width="8.85546875" style="34" customWidth="1"/>
    <col min="3331" max="3335" width="4.5703125" style="34" customWidth="1"/>
    <col min="3336" max="3336" width="9.140625" style="34" customWidth="1"/>
    <col min="3337" max="3337" width="15.85546875" style="34" customWidth="1"/>
    <col min="3338" max="3338" width="7.42578125" style="34" customWidth="1"/>
    <col min="3339" max="3339" width="8.5703125" style="34" customWidth="1"/>
    <col min="3340" max="3341" width="4.5703125" style="34" customWidth="1"/>
    <col min="3342" max="3342" width="7.140625" style="34" customWidth="1"/>
    <col min="3343" max="3344" width="4.5703125" style="34" customWidth="1"/>
    <col min="3345" max="3345" width="7" style="34" customWidth="1"/>
    <col min="3346" max="3347" width="4.5703125" style="34" customWidth="1"/>
    <col min="3348" max="3348" width="7.85546875" style="34" customWidth="1"/>
    <col min="3349" max="3357" width="4.5703125" style="34" customWidth="1"/>
    <col min="3358" max="3584" width="11.5703125" style="34"/>
    <col min="3585" max="3585" width="1.85546875" style="34" customWidth="1"/>
    <col min="3586" max="3586" width="8.85546875" style="34" customWidth="1"/>
    <col min="3587" max="3591" width="4.5703125" style="34" customWidth="1"/>
    <col min="3592" max="3592" width="9.140625" style="34" customWidth="1"/>
    <col min="3593" max="3593" width="15.85546875" style="34" customWidth="1"/>
    <col min="3594" max="3594" width="7.42578125" style="34" customWidth="1"/>
    <col min="3595" max="3595" width="8.5703125" style="34" customWidth="1"/>
    <col min="3596" max="3597" width="4.5703125" style="34" customWidth="1"/>
    <col min="3598" max="3598" width="7.140625" style="34" customWidth="1"/>
    <col min="3599" max="3600" width="4.5703125" style="34" customWidth="1"/>
    <col min="3601" max="3601" width="7" style="34" customWidth="1"/>
    <col min="3602" max="3603" width="4.5703125" style="34" customWidth="1"/>
    <col min="3604" max="3604" width="7.85546875" style="34" customWidth="1"/>
    <col min="3605" max="3613" width="4.5703125" style="34" customWidth="1"/>
    <col min="3614" max="3840" width="11.5703125" style="34"/>
    <col min="3841" max="3841" width="1.85546875" style="34" customWidth="1"/>
    <col min="3842" max="3842" width="8.85546875" style="34" customWidth="1"/>
    <col min="3843" max="3847" width="4.5703125" style="34" customWidth="1"/>
    <col min="3848" max="3848" width="9.140625" style="34" customWidth="1"/>
    <col min="3849" max="3849" width="15.85546875" style="34" customWidth="1"/>
    <col min="3850" max="3850" width="7.42578125" style="34" customWidth="1"/>
    <col min="3851" max="3851" width="8.5703125" style="34" customWidth="1"/>
    <col min="3852" max="3853" width="4.5703125" style="34" customWidth="1"/>
    <col min="3854" max="3854" width="7.140625" style="34" customWidth="1"/>
    <col min="3855" max="3856" width="4.5703125" style="34" customWidth="1"/>
    <col min="3857" max="3857" width="7" style="34" customWidth="1"/>
    <col min="3858" max="3859" width="4.5703125" style="34" customWidth="1"/>
    <col min="3860" max="3860" width="7.85546875" style="34" customWidth="1"/>
    <col min="3861" max="3869" width="4.5703125" style="34" customWidth="1"/>
    <col min="3870" max="4096" width="11.5703125" style="34"/>
    <col min="4097" max="4097" width="1.85546875" style="34" customWidth="1"/>
    <col min="4098" max="4098" width="8.85546875" style="34" customWidth="1"/>
    <col min="4099" max="4103" width="4.5703125" style="34" customWidth="1"/>
    <col min="4104" max="4104" width="9.140625" style="34" customWidth="1"/>
    <col min="4105" max="4105" width="15.85546875" style="34" customWidth="1"/>
    <col min="4106" max="4106" width="7.42578125" style="34" customWidth="1"/>
    <col min="4107" max="4107" width="8.5703125" style="34" customWidth="1"/>
    <col min="4108" max="4109" width="4.5703125" style="34" customWidth="1"/>
    <col min="4110" max="4110" width="7.140625" style="34" customWidth="1"/>
    <col min="4111" max="4112" width="4.5703125" style="34" customWidth="1"/>
    <col min="4113" max="4113" width="7" style="34" customWidth="1"/>
    <col min="4114" max="4115" width="4.5703125" style="34" customWidth="1"/>
    <col min="4116" max="4116" width="7.85546875" style="34" customWidth="1"/>
    <col min="4117" max="4125" width="4.5703125" style="34" customWidth="1"/>
    <col min="4126" max="4352" width="11.5703125" style="34"/>
    <col min="4353" max="4353" width="1.85546875" style="34" customWidth="1"/>
    <col min="4354" max="4354" width="8.85546875" style="34" customWidth="1"/>
    <col min="4355" max="4359" width="4.5703125" style="34" customWidth="1"/>
    <col min="4360" max="4360" width="9.140625" style="34" customWidth="1"/>
    <col min="4361" max="4361" width="15.85546875" style="34" customWidth="1"/>
    <col min="4362" max="4362" width="7.42578125" style="34" customWidth="1"/>
    <col min="4363" max="4363" width="8.5703125" style="34" customWidth="1"/>
    <col min="4364" max="4365" width="4.5703125" style="34" customWidth="1"/>
    <col min="4366" max="4366" width="7.140625" style="34" customWidth="1"/>
    <col min="4367" max="4368" width="4.5703125" style="34" customWidth="1"/>
    <col min="4369" max="4369" width="7" style="34" customWidth="1"/>
    <col min="4370" max="4371" width="4.5703125" style="34" customWidth="1"/>
    <col min="4372" max="4372" width="7.85546875" style="34" customWidth="1"/>
    <col min="4373" max="4381" width="4.5703125" style="34" customWidth="1"/>
    <col min="4382" max="4608" width="11.5703125" style="34"/>
    <col min="4609" max="4609" width="1.85546875" style="34" customWidth="1"/>
    <col min="4610" max="4610" width="8.85546875" style="34" customWidth="1"/>
    <col min="4611" max="4615" width="4.5703125" style="34" customWidth="1"/>
    <col min="4616" max="4616" width="9.140625" style="34" customWidth="1"/>
    <col min="4617" max="4617" width="15.85546875" style="34" customWidth="1"/>
    <col min="4618" max="4618" width="7.42578125" style="34" customWidth="1"/>
    <col min="4619" max="4619" width="8.5703125" style="34" customWidth="1"/>
    <col min="4620" max="4621" width="4.5703125" style="34" customWidth="1"/>
    <col min="4622" max="4622" width="7.140625" style="34" customWidth="1"/>
    <col min="4623" max="4624" width="4.5703125" style="34" customWidth="1"/>
    <col min="4625" max="4625" width="7" style="34" customWidth="1"/>
    <col min="4626" max="4627" width="4.5703125" style="34" customWidth="1"/>
    <col min="4628" max="4628" width="7.85546875" style="34" customWidth="1"/>
    <col min="4629" max="4637" width="4.5703125" style="34" customWidth="1"/>
    <col min="4638" max="4864" width="11.5703125" style="34"/>
    <col min="4865" max="4865" width="1.85546875" style="34" customWidth="1"/>
    <col min="4866" max="4866" width="8.85546875" style="34" customWidth="1"/>
    <col min="4867" max="4871" width="4.5703125" style="34" customWidth="1"/>
    <col min="4872" max="4872" width="9.140625" style="34" customWidth="1"/>
    <col min="4873" max="4873" width="15.85546875" style="34" customWidth="1"/>
    <col min="4874" max="4874" width="7.42578125" style="34" customWidth="1"/>
    <col min="4875" max="4875" width="8.5703125" style="34" customWidth="1"/>
    <col min="4876" max="4877" width="4.5703125" style="34" customWidth="1"/>
    <col min="4878" max="4878" width="7.140625" style="34" customWidth="1"/>
    <col min="4879" max="4880" width="4.5703125" style="34" customWidth="1"/>
    <col min="4881" max="4881" width="7" style="34" customWidth="1"/>
    <col min="4882" max="4883" width="4.5703125" style="34" customWidth="1"/>
    <col min="4884" max="4884" width="7.85546875" style="34" customWidth="1"/>
    <col min="4885" max="4893" width="4.5703125" style="34" customWidth="1"/>
    <col min="4894" max="5120" width="11.5703125" style="34"/>
    <col min="5121" max="5121" width="1.85546875" style="34" customWidth="1"/>
    <col min="5122" max="5122" width="8.85546875" style="34" customWidth="1"/>
    <col min="5123" max="5127" width="4.5703125" style="34" customWidth="1"/>
    <col min="5128" max="5128" width="9.140625" style="34" customWidth="1"/>
    <col min="5129" max="5129" width="15.85546875" style="34" customWidth="1"/>
    <col min="5130" max="5130" width="7.42578125" style="34" customWidth="1"/>
    <col min="5131" max="5131" width="8.5703125" style="34" customWidth="1"/>
    <col min="5132" max="5133" width="4.5703125" style="34" customWidth="1"/>
    <col min="5134" max="5134" width="7.140625" style="34" customWidth="1"/>
    <col min="5135" max="5136" width="4.5703125" style="34" customWidth="1"/>
    <col min="5137" max="5137" width="7" style="34" customWidth="1"/>
    <col min="5138" max="5139" width="4.5703125" style="34" customWidth="1"/>
    <col min="5140" max="5140" width="7.85546875" style="34" customWidth="1"/>
    <col min="5141" max="5149" width="4.5703125" style="34" customWidth="1"/>
    <col min="5150" max="5376" width="11.5703125" style="34"/>
    <col min="5377" max="5377" width="1.85546875" style="34" customWidth="1"/>
    <col min="5378" max="5378" width="8.85546875" style="34" customWidth="1"/>
    <col min="5379" max="5383" width="4.5703125" style="34" customWidth="1"/>
    <col min="5384" max="5384" width="9.140625" style="34" customWidth="1"/>
    <col min="5385" max="5385" width="15.85546875" style="34" customWidth="1"/>
    <col min="5386" max="5386" width="7.42578125" style="34" customWidth="1"/>
    <col min="5387" max="5387" width="8.5703125" style="34" customWidth="1"/>
    <col min="5388" max="5389" width="4.5703125" style="34" customWidth="1"/>
    <col min="5390" max="5390" width="7.140625" style="34" customWidth="1"/>
    <col min="5391" max="5392" width="4.5703125" style="34" customWidth="1"/>
    <col min="5393" max="5393" width="7" style="34" customWidth="1"/>
    <col min="5394" max="5395" width="4.5703125" style="34" customWidth="1"/>
    <col min="5396" max="5396" width="7.85546875" style="34" customWidth="1"/>
    <col min="5397" max="5405" width="4.5703125" style="34" customWidth="1"/>
    <col min="5406" max="5632" width="11.5703125" style="34"/>
    <col min="5633" max="5633" width="1.85546875" style="34" customWidth="1"/>
    <col min="5634" max="5634" width="8.85546875" style="34" customWidth="1"/>
    <col min="5635" max="5639" width="4.5703125" style="34" customWidth="1"/>
    <col min="5640" max="5640" width="9.140625" style="34" customWidth="1"/>
    <col min="5641" max="5641" width="15.85546875" style="34" customWidth="1"/>
    <col min="5642" max="5642" width="7.42578125" style="34" customWidth="1"/>
    <col min="5643" max="5643" width="8.5703125" style="34" customWidth="1"/>
    <col min="5644" max="5645" width="4.5703125" style="34" customWidth="1"/>
    <col min="5646" max="5646" width="7.140625" style="34" customWidth="1"/>
    <col min="5647" max="5648" width="4.5703125" style="34" customWidth="1"/>
    <col min="5649" max="5649" width="7" style="34" customWidth="1"/>
    <col min="5650" max="5651" width="4.5703125" style="34" customWidth="1"/>
    <col min="5652" max="5652" width="7.85546875" style="34" customWidth="1"/>
    <col min="5653" max="5661" width="4.5703125" style="34" customWidth="1"/>
    <col min="5662" max="5888" width="11.5703125" style="34"/>
    <col min="5889" max="5889" width="1.85546875" style="34" customWidth="1"/>
    <col min="5890" max="5890" width="8.85546875" style="34" customWidth="1"/>
    <col min="5891" max="5895" width="4.5703125" style="34" customWidth="1"/>
    <col min="5896" max="5896" width="9.140625" style="34" customWidth="1"/>
    <col min="5897" max="5897" width="15.85546875" style="34" customWidth="1"/>
    <col min="5898" max="5898" width="7.42578125" style="34" customWidth="1"/>
    <col min="5899" max="5899" width="8.5703125" style="34" customWidth="1"/>
    <col min="5900" max="5901" width="4.5703125" style="34" customWidth="1"/>
    <col min="5902" max="5902" width="7.140625" style="34" customWidth="1"/>
    <col min="5903" max="5904" width="4.5703125" style="34" customWidth="1"/>
    <col min="5905" max="5905" width="7" style="34" customWidth="1"/>
    <col min="5906" max="5907" width="4.5703125" style="34" customWidth="1"/>
    <col min="5908" max="5908" width="7.85546875" style="34" customWidth="1"/>
    <col min="5909" max="5917" width="4.5703125" style="34" customWidth="1"/>
    <col min="5918" max="6144" width="11.5703125" style="34"/>
    <col min="6145" max="6145" width="1.85546875" style="34" customWidth="1"/>
    <col min="6146" max="6146" width="8.85546875" style="34" customWidth="1"/>
    <col min="6147" max="6151" width="4.5703125" style="34" customWidth="1"/>
    <col min="6152" max="6152" width="9.140625" style="34" customWidth="1"/>
    <col min="6153" max="6153" width="15.85546875" style="34" customWidth="1"/>
    <col min="6154" max="6154" width="7.42578125" style="34" customWidth="1"/>
    <col min="6155" max="6155" width="8.5703125" style="34" customWidth="1"/>
    <col min="6156" max="6157" width="4.5703125" style="34" customWidth="1"/>
    <col min="6158" max="6158" width="7.140625" style="34" customWidth="1"/>
    <col min="6159" max="6160" width="4.5703125" style="34" customWidth="1"/>
    <col min="6161" max="6161" width="7" style="34" customWidth="1"/>
    <col min="6162" max="6163" width="4.5703125" style="34" customWidth="1"/>
    <col min="6164" max="6164" width="7.85546875" style="34" customWidth="1"/>
    <col min="6165" max="6173" width="4.5703125" style="34" customWidth="1"/>
    <col min="6174" max="6400" width="11.5703125" style="34"/>
    <col min="6401" max="6401" width="1.85546875" style="34" customWidth="1"/>
    <col min="6402" max="6402" width="8.85546875" style="34" customWidth="1"/>
    <col min="6403" max="6407" width="4.5703125" style="34" customWidth="1"/>
    <col min="6408" max="6408" width="9.140625" style="34" customWidth="1"/>
    <col min="6409" max="6409" width="15.85546875" style="34" customWidth="1"/>
    <col min="6410" max="6410" width="7.42578125" style="34" customWidth="1"/>
    <col min="6411" max="6411" width="8.5703125" style="34" customWidth="1"/>
    <col min="6412" max="6413" width="4.5703125" style="34" customWidth="1"/>
    <col min="6414" max="6414" width="7.140625" style="34" customWidth="1"/>
    <col min="6415" max="6416" width="4.5703125" style="34" customWidth="1"/>
    <col min="6417" max="6417" width="7" style="34" customWidth="1"/>
    <col min="6418" max="6419" width="4.5703125" style="34" customWidth="1"/>
    <col min="6420" max="6420" width="7.85546875" style="34" customWidth="1"/>
    <col min="6421" max="6429" width="4.5703125" style="34" customWidth="1"/>
    <col min="6430" max="6656" width="11.5703125" style="34"/>
    <col min="6657" max="6657" width="1.85546875" style="34" customWidth="1"/>
    <col min="6658" max="6658" width="8.85546875" style="34" customWidth="1"/>
    <col min="6659" max="6663" width="4.5703125" style="34" customWidth="1"/>
    <col min="6664" max="6664" width="9.140625" style="34" customWidth="1"/>
    <col min="6665" max="6665" width="15.85546875" style="34" customWidth="1"/>
    <col min="6666" max="6666" width="7.42578125" style="34" customWidth="1"/>
    <col min="6667" max="6667" width="8.5703125" style="34" customWidth="1"/>
    <col min="6668" max="6669" width="4.5703125" style="34" customWidth="1"/>
    <col min="6670" max="6670" width="7.140625" style="34" customWidth="1"/>
    <col min="6671" max="6672" width="4.5703125" style="34" customWidth="1"/>
    <col min="6673" max="6673" width="7" style="34" customWidth="1"/>
    <col min="6674" max="6675" width="4.5703125" style="34" customWidth="1"/>
    <col min="6676" max="6676" width="7.85546875" style="34" customWidth="1"/>
    <col min="6677" max="6685" width="4.5703125" style="34" customWidth="1"/>
    <col min="6686" max="6912" width="11.5703125" style="34"/>
    <col min="6913" max="6913" width="1.85546875" style="34" customWidth="1"/>
    <col min="6914" max="6914" width="8.85546875" style="34" customWidth="1"/>
    <col min="6915" max="6919" width="4.5703125" style="34" customWidth="1"/>
    <col min="6920" max="6920" width="9.140625" style="34" customWidth="1"/>
    <col min="6921" max="6921" width="15.85546875" style="34" customWidth="1"/>
    <col min="6922" max="6922" width="7.42578125" style="34" customWidth="1"/>
    <col min="6923" max="6923" width="8.5703125" style="34" customWidth="1"/>
    <col min="6924" max="6925" width="4.5703125" style="34" customWidth="1"/>
    <col min="6926" max="6926" width="7.140625" style="34" customWidth="1"/>
    <col min="6927" max="6928" width="4.5703125" style="34" customWidth="1"/>
    <col min="6929" max="6929" width="7" style="34" customWidth="1"/>
    <col min="6930" max="6931" width="4.5703125" style="34" customWidth="1"/>
    <col min="6932" max="6932" width="7.85546875" style="34" customWidth="1"/>
    <col min="6933" max="6941" width="4.5703125" style="34" customWidth="1"/>
    <col min="6942" max="7168" width="11.5703125" style="34"/>
    <col min="7169" max="7169" width="1.85546875" style="34" customWidth="1"/>
    <col min="7170" max="7170" width="8.85546875" style="34" customWidth="1"/>
    <col min="7171" max="7175" width="4.5703125" style="34" customWidth="1"/>
    <col min="7176" max="7176" width="9.140625" style="34" customWidth="1"/>
    <col min="7177" max="7177" width="15.85546875" style="34" customWidth="1"/>
    <col min="7178" max="7178" width="7.42578125" style="34" customWidth="1"/>
    <col min="7179" max="7179" width="8.5703125" style="34" customWidth="1"/>
    <col min="7180" max="7181" width="4.5703125" style="34" customWidth="1"/>
    <col min="7182" max="7182" width="7.140625" style="34" customWidth="1"/>
    <col min="7183" max="7184" width="4.5703125" style="34" customWidth="1"/>
    <col min="7185" max="7185" width="7" style="34" customWidth="1"/>
    <col min="7186" max="7187" width="4.5703125" style="34" customWidth="1"/>
    <col min="7188" max="7188" width="7.85546875" style="34" customWidth="1"/>
    <col min="7189" max="7197" width="4.5703125" style="34" customWidth="1"/>
    <col min="7198" max="7424" width="11.5703125" style="34"/>
    <col min="7425" max="7425" width="1.85546875" style="34" customWidth="1"/>
    <col min="7426" max="7426" width="8.85546875" style="34" customWidth="1"/>
    <col min="7427" max="7431" width="4.5703125" style="34" customWidth="1"/>
    <col min="7432" max="7432" width="9.140625" style="34" customWidth="1"/>
    <col min="7433" max="7433" width="15.85546875" style="34" customWidth="1"/>
    <col min="7434" max="7434" width="7.42578125" style="34" customWidth="1"/>
    <col min="7435" max="7435" width="8.5703125" style="34" customWidth="1"/>
    <col min="7436" max="7437" width="4.5703125" style="34" customWidth="1"/>
    <col min="7438" max="7438" width="7.140625" style="34" customWidth="1"/>
    <col min="7439" max="7440" width="4.5703125" style="34" customWidth="1"/>
    <col min="7441" max="7441" width="7" style="34" customWidth="1"/>
    <col min="7442" max="7443" width="4.5703125" style="34" customWidth="1"/>
    <col min="7444" max="7444" width="7.85546875" style="34" customWidth="1"/>
    <col min="7445" max="7453" width="4.5703125" style="34" customWidth="1"/>
    <col min="7454" max="7680" width="11.5703125" style="34"/>
    <col min="7681" max="7681" width="1.85546875" style="34" customWidth="1"/>
    <col min="7682" max="7682" width="8.85546875" style="34" customWidth="1"/>
    <col min="7683" max="7687" width="4.5703125" style="34" customWidth="1"/>
    <col min="7688" max="7688" width="9.140625" style="34" customWidth="1"/>
    <col min="7689" max="7689" width="15.85546875" style="34" customWidth="1"/>
    <col min="7690" max="7690" width="7.42578125" style="34" customWidth="1"/>
    <col min="7691" max="7691" width="8.5703125" style="34" customWidth="1"/>
    <col min="7692" max="7693" width="4.5703125" style="34" customWidth="1"/>
    <col min="7694" max="7694" width="7.140625" style="34" customWidth="1"/>
    <col min="7695" max="7696" width="4.5703125" style="34" customWidth="1"/>
    <col min="7697" max="7697" width="7" style="34" customWidth="1"/>
    <col min="7698" max="7699" width="4.5703125" style="34" customWidth="1"/>
    <col min="7700" max="7700" width="7.85546875" style="34" customWidth="1"/>
    <col min="7701" max="7709" width="4.5703125" style="34" customWidth="1"/>
    <col min="7710" max="7936" width="11.5703125" style="34"/>
    <col min="7937" max="7937" width="1.85546875" style="34" customWidth="1"/>
    <col min="7938" max="7938" width="8.85546875" style="34" customWidth="1"/>
    <col min="7939" max="7943" width="4.5703125" style="34" customWidth="1"/>
    <col min="7944" max="7944" width="9.140625" style="34" customWidth="1"/>
    <col min="7945" max="7945" width="15.85546875" style="34" customWidth="1"/>
    <col min="7946" max="7946" width="7.42578125" style="34" customWidth="1"/>
    <col min="7947" max="7947" width="8.5703125" style="34" customWidth="1"/>
    <col min="7948" max="7949" width="4.5703125" style="34" customWidth="1"/>
    <col min="7950" max="7950" width="7.140625" style="34" customWidth="1"/>
    <col min="7951" max="7952" width="4.5703125" style="34" customWidth="1"/>
    <col min="7953" max="7953" width="7" style="34" customWidth="1"/>
    <col min="7954" max="7955" width="4.5703125" style="34" customWidth="1"/>
    <col min="7956" max="7956" width="7.85546875" style="34" customWidth="1"/>
    <col min="7957" max="7965" width="4.5703125" style="34" customWidth="1"/>
    <col min="7966" max="8192" width="11.5703125" style="34"/>
    <col min="8193" max="8193" width="1.85546875" style="34" customWidth="1"/>
    <col min="8194" max="8194" width="8.85546875" style="34" customWidth="1"/>
    <col min="8195" max="8199" width="4.5703125" style="34" customWidth="1"/>
    <col min="8200" max="8200" width="9.140625" style="34" customWidth="1"/>
    <col min="8201" max="8201" width="15.85546875" style="34" customWidth="1"/>
    <col min="8202" max="8202" width="7.42578125" style="34" customWidth="1"/>
    <col min="8203" max="8203" width="8.5703125" style="34" customWidth="1"/>
    <col min="8204" max="8205" width="4.5703125" style="34" customWidth="1"/>
    <col min="8206" max="8206" width="7.140625" style="34" customWidth="1"/>
    <col min="8207" max="8208" width="4.5703125" style="34" customWidth="1"/>
    <col min="8209" max="8209" width="7" style="34" customWidth="1"/>
    <col min="8210" max="8211" width="4.5703125" style="34" customWidth="1"/>
    <col min="8212" max="8212" width="7.85546875" style="34" customWidth="1"/>
    <col min="8213" max="8221" width="4.5703125" style="34" customWidth="1"/>
    <col min="8222" max="8448" width="11.5703125" style="34"/>
    <col min="8449" max="8449" width="1.85546875" style="34" customWidth="1"/>
    <col min="8450" max="8450" width="8.85546875" style="34" customWidth="1"/>
    <col min="8451" max="8455" width="4.5703125" style="34" customWidth="1"/>
    <col min="8456" max="8456" width="9.140625" style="34" customWidth="1"/>
    <col min="8457" max="8457" width="15.85546875" style="34" customWidth="1"/>
    <col min="8458" max="8458" width="7.42578125" style="34" customWidth="1"/>
    <col min="8459" max="8459" width="8.5703125" style="34" customWidth="1"/>
    <col min="8460" max="8461" width="4.5703125" style="34" customWidth="1"/>
    <col min="8462" max="8462" width="7.140625" style="34" customWidth="1"/>
    <col min="8463" max="8464" width="4.5703125" style="34" customWidth="1"/>
    <col min="8465" max="8465" width="7" style="34" customWidth="1"/>
    <col min="8466" max="8467" width="4.5703125" style="34" customWidth="1"/>
    <col min="8468" max="8468" width="7.85546875" style="34" customWidth="1"/>
    <col min="8469" max="8477" width="4.5703125" style="34" customWidth="1"/>
    <col min="8478" max="8704" width="11.5703125" style="34"/>
    <col min="8705" max="8705" width="1.85546875" style="34" customWidth="1"/>
    <col min="8706" max="8706" width="8.85546875" style="34" customWidth="1"/>
    <col min="8707" max="8711" width="4.5703125" style="34" customWidth="1"/>
    <col min="8712" max="8712" width="9.140625" style="34" customWidth="1"/>
    <col min="8713" max="8713" width="15.85546875" style="34" customWidth="1"/>
    <col min="8714" max="8714" width="7.42578125" style="34" customWidth="1"/>
    <col min="8715" max="8715" width="8.5703125" style="34" customWidth="1"/>
    <col min="8716" max="8717" width="4.5703125" style="34" customWidth="1"/>
    <col min="8718" max="8718" width="7.140625" style="34" customWidth="1"/>
    <col min="8719" max="8720" width="4.5703125" style="34" customWidth="1"/>
    <col min="8721" max="8721" width="7" style="34" customWidth="1"/>
    <col min="8722" max="8723" width="4.5703125" style="34" customWidth="1"/>
    <col min="8724" max="8724" width="7.85546875" style="34" customWidth="1"/>
    <col min="8725" max="8733" width="4.5703125" style="34" customWidth="1"/>
    <col min="8734" max="8960" width="11.5703125" style="34"/>
    <col min="8961" max="8961" width="1.85546875" style="34" customWidth="1"/>
    <col min="8962" max="8962" width="8.85546875" style="34" customWidth="1"/>
    <col min="8963" max="8967" width="4.5703125" style="34" customWidth="1"/>
    <col min="8968" max="8968" width="9.140625" style="34" customWidth="1"/>
    <col min="8969" max="8969" width="15.85546875" style="34" customWidth="1"/>
    <col min="8970" max="8970" width="7.42578125" style="34" customWidth="1"/>
    <col min="8971" max="8971" width="8.5703125" style="34" customWidth="1"/>
    <col min="8972" max="8973" width="4.5703125" style="34" customWidth="1"/>
    <col min="8974" max="8974" width="7.140625" style="34" customWidth="1"/>
    <col min="8975" max="8976" width="4.5703125" style="34" customWidth="1"/>
    <col min="8977" max="8977" width="7" style="34" customWidth="1"/>
    <col min="8978" max="8979" width="4.5703125" style="34" customWidth="1"/>
    <col min="8980" max="8980" width="7.85546875" style="34" customWidth="1"/>
    <col min="8981" max="8989" width="4.5703125" style="34" customWidth="1"/>
    <col min="8990" max="9216" width="11.5703125" style="34"/>
    <col min="9217" max="9217" width="1.85546875" style="34" customWidth="1"/>
    <col min="9218" max="9218" width="8.85546875" style="34" customWidth="1"/>
    <col min="9219" max="9223" width="4.5703125" style="34" customWidth="1"/>
    <col min="9224" max="9224" width="9.140625" style="34" customWidth="1"/>
    <col min="9225" max="9225" width="15.85546875" style="34" customWidth="1"/>
    <col min="9226" max="9226" width="7.42578125" style="34" customWidth="1"/>
    <col min="9227" max="9227" width="8.5703125" style="34" customWidth="1"/>
    <col min="9228" max="9229" width="4.5703125" style="34" customWidth="1"/>
    <col min="9230" max="9230" width="7.140625" style="34" customWidth="1"/>
    <col min="9231" max="9232" width="4.5703125" style="34" customWidth="1"/>
    <col min="9233" max="9233" width="7" style="34" customWidth="1"/>
    <col min="9234" max="9235" width="4.5703125" style="34" customWidth="1"/>
    <col min="9236" max="9236" width="7.85546875" style="34" customWidth="1"/>
    <col min="9237" max="9245" width="4.5703125" style="34" customWidth="1"/>
    <col min="9246" max="9472" width="11.5703125" style="34"/>
    <col min="9473" max="9473" width="1.85546875" style="34" customWidth="1"/>
    <col min="9474" max="9474" width="8.85546875" style="34" customWidth="1"/>
    <col min="9475" max="9479" width="4.5703125" style="34" customWidth="1"/>
    <col min="9480" max="9480" width="9.140625" style="34" customWidth="1"/>
    <col min="9481" max="9481" width="15.85546875" style="34" customWidth="1"/>
    <col min="9482" max="9482" width="7.42578125" style="34" customWidth="1"/>
    <col min="9483" max="9483" width="8.5703125" style="34" customWidth="1"/>
    <col min="9484" max="9485" width="4.5703125" style="34" customWidth="1"/>
    <col min="9486" max="9486" width="7.140625" style="34" customWidth="1"/>
    <col min="9487" max="9488" width="4.5703125" style="34" customWidth="1"/>
    <col min="9489" max="9489" width="7" style="34" customWidth="1"/>
    <col min="9490" max="9491" width="4.5703125" style="34" customWidth="1"/>
    <col min="9492" max="9492" width="7.85546875" style="34" customWidth="1"/>
    <col min="9493" max="9501" width="4.5703125" style="34" customWidth="1"/>
    <col min="9502" max="9728" width="11.5703125" style="34"/>
    <col min="9729" max="9729" width="1.85546875" style="34" customWidth="1"/>
    <col min="9730" max="9730" width="8.85546875" style="34" customWidth="1"/>
    <col min="9731" max="9735" width="4.5703125" style="34" customWidth="1"/>
    <col min="9736" max="9736" width="9.140625" style="34" customWidth="1"/>
    <col min="9737" max="9737" width="15.85546875" style="34" customWidth="1"/>
    <col min="9738" max="9738" width="7.42578125" style="34" customWidth="1"/>
    <col min="9739" max="9739" width="8.5703125" style="34" customWidth="1"/>
    <col min="9740" max="9741" width="4.5703125" style="34" customWidth="1"/>
    <col min="9742" max="9742" width="7.140625" style="34" customWidth="1"/>
    <col min="9743" max="9744" width="4.5703125" style="34" customWidth="1"/>
    <col min="9745" max="9745" width="7" style="34" customWidth="1"/>
    <col min="9746" max="9747" width="4.5703125" style="34" customWidth="1"/>
    <col min="9748" max="9748" width="7.85546875" style="34" customWidth="1"/>
    <col min="9749" max="9757" width="4.5703125" style="34" customWidth="1"/>
    <col min="9758" max="9984" width="11.5703125" style="34"/>
    <col min="9985" max="9985" width="1.85546875" style="34" customWidth="1"/>
    <col min="9986" max="9986" width="8.85546875" style="34" customWidth="1"/>
    <col min="9987" max="9991" width="4.5703125" style="34" customWidth="1"/>
    <col min="9992" max="9992" width="9.140625" style="34" customWidth="1"/>
    <col min="9993" max="9993" width="15.85546875" style="34" customWidth="1"/>
    <col min="9994" max="9994" width="7.42578125" style="34" customWidth="1"/>
    <col min="9995" max="9995" width="8.5703125" style="34" customWidth="1"/>
    <col min="9996" max="9997" width="4.5703125" style="34" customWidth="1"/>
    <col min="9998" max="9998" width="7.140625" style="34" customWidth="1"/>
    <col min="9999" max="10000" width="4.5703125" style="34" customWidth="1"/>
    <col min="10001" max="10001" width="7" style="34" customWidth="1"/>
    <col min="10002" max="10003" width="4.5703125" style="34" customWidth="1"/>
    <col min="10004" max="10004" width="7.85546875" style="34" customWidth="1"/>
    <col min="10005" max="10013" width="4.5703125" style="34" customWidth="1"/>
    <col min="10014" max="10240" width="11.5703125" style="34"/>
    <col min="10241" max="10241" width="1.85546875" style="34" customWidth="1"/>
    <col min="10242" max="10242" width="8.85546875" style="34" customWidth="1"/>
    <col min="10243" max="10247" width="4.5703125" style="34" customWidth="1"/>
    <col min="10248" max="10248" width="9.140625" style="34" customWidth="1"/>
    <col min="10249" max="10249" width="15.85546875" style="34" customWidth="1"/>
    <col min="10250" max="10250" width="7.42578125" style="34" customWidth="1"/>
    <col min="10251" max="10251" width="8.5703125" style="34" customWidth="1"/>
    <col min="10252" max="10253" width="4.5703125" style="34" customWidth="1"/>
    <col min="10254" max="10254" width="7.140625" style="34" customWidth="1"/>
    <col min="10255" max="10256" width="4.5703125" style="34" customWidth="1"/>
    <col min="10257" max="10257" width="7" style="34" customWidth="1"/>
    <col min="10258" max="10259" width="4.5703125" style="34" customWidth="1"/>
    <col min="10260" max="10260" width="7.85546875" style="34" customWidth="1"/>
    <col min="10261" max="10269" width="4.5703125" style="34" customWidth="1"/>
    <col min="10270" max="10496" width="11.5703125" style="34"/>
    <col min="10497" max="10497" width="1.85546875" style="34" customWidth="1"/>
    <col min="10498" max="10498" width="8.85546875" style="34" customWidth="1"/>
    <col min="10499" max="10503" width="4.5703125" style="34" customWidth="1"/>
    <col min="10504" max="10504" width="9.140625" style="34" customWidth="1"/>
    <col min="10505" max="10505" width="15.85546875" style="34" customWidth="1"/>
    <col min="10506" max="10506" width="7.42578125" style="34" customWidth="1"/>
    <col min="10507" max="10507" width="8.5703125" style="34" customWidth="1"/>
    <col min="10508" max="10509" width="4.5703125" style="34" customWidth="1"/>
    <col min="10510" max="10510" width="7.140625" style="34" customWidth="1"/>
    <col min="10511" max="10512" width="4.5703125" style="34" customWidth="1"/>
    <col min="10513" max="10513" width="7" style="34" customWidth="1"/>
    <col min="10514" max="10515" width="4.5703125" style="34" customWidth="1"/>
    <col min="10516" max="10516" width="7.85546875" style="34" customWidth="1"/>
    <col min="10517" max="10525" width="4.5703125" style="34" customWidth="1"/>
    <col min="10526" max="10752" width="11.5703125" style="34"/>
    <col min="10753" max="10753" width="1.85546875" style="34" customWidth="1"/>
    <col min="10754" max="10754" width="8.85546875" style="34" customWidth="1"/>
    <col min="10755" max="10759" width="4.5703125" style="34" customWidth="1"/>
    <col min="10760" max="10760" width="9.140625" style="34" customWidth="1"/>
    <col min="10761" max="10761" width="15.85546875" style="34" customWidth="1"/>
    <col min="10762" max="10762" width="7.42578125" style="34" customWidth="1"/>
    <col min="10763" max="10763" width="8.5703125" style="34" customWidth="1"/>
    <col min="10764" max="10765" width="4.5703125" style="34" customWidth="1"/>
    <col min="10766" max="10766" width="7.140625" style="34" customWidth="1"/>
    <col min="10767" max="10768" width="4.5703125" style="34" customWidth="1"/>
    <col min="10769" max="10769" width="7" style="34" customWidth="1"/>
    <col min="10770" max="10771" width="4.5703125" style="34" customWidth="1"/>
    <col min="10772" max="10772" width="7.85546875" style="34" customWidth="1"/>
    <col min="10773" max="10781" width="4.5703125" style="34" customWidth="1"/>
    <col min="10782" max="11008" width="11.5703125" style="34"/>
    <col min="11009" max="11009" width="1.85546875" style="34" customWidth="1"/>
    <col min="11010" max="11010" width="8.85546875" style="34" customWidth="1"/>
    <col min="11011" max="11015" width="4.5703125" style="34" customWidth="1"/>
    <col min="11016" max="11016" width="9.140625" style="34" customWidth="1"/>
    <col min="11017" max="11017" width="15.85546875" style="34" customWidth="1"/>
    <col min="11018" max="11018" width="7.42578125" style="34" customWidth="1"/>
    <col min="11019" max="11019" width="8.5703125" style="34" customWidth="1"/>
    <col min="11020" max="11021" width="4.5703125" style="34" customWidth="1"/>
    <col min="11022" max="11022" width="7.140625" style="34" customWidth="1"/>
    <col min="11023" max="11024" width="4.5703125" style="34" customWidth="1"/>
    <col min="11025" max="11025" width="7" style="34" customWidth="1"/>
    <col min="11026" max="11027" width="4.5703125" style="34" customWidth="1"/>
    <col min="11028" max="11028" width="7.85546875" style="34" customWidth="1"/>
    <col min="11029" max="11037" width="4.5703125" style="34" customWidth="1"/>
    <col min="11038" max="11264" width="11.5703125" style="34"/>
    <col min="11265" max="11265" width="1.85546875" style="34" customWidth="1"/>
    <col min="11266" max="11266" width="8.85546875" style="34" customWidth="1"/>
    <col min="11267" max="11271" width="4.5703125" style="34" customWidth="1"/>
    <col min="11272" max="11272" width="9.140625" style="34" customWidth="1"/>
    <col min="11273" max="11273" width="15.85546875" style="34" customWidth="1"/>
    <col min="11274" max="11274" width="7.42578125" style="34" customWidth="1"/>
    <col min="11275" max="11275" width="8.5703125" style="34" customWidth="1"/>
    <col min="11276" max="11277" width="4.5703125" style="34" customWidth="1"/>
    <col min="11278" max="11278" width="7.140625" style="34" customWidth="1"/>
    <col min="11279" max="11280" width="4.5703125" style="34" customWidth="1"/>
    <col min="11281" max="11281" width="7" style="34" customWidth="1"/>
    <col min="11282" max="11283" width="4.5703125" style="34" customWidth="1"/>
    <col min="11284" max="11284" width="7.85546875" style="34" customWidth="1"/>
    <col min="11285" max="11293" width="4.5703125" style="34" customWidth="1"/>
    <col min="11294" max="11520" width="11.5703125" style="34"/>
    <col min="11521" max="11521" width="1.85546875" style="34" customWidth="1"/>
    <col min="11522" max="11522" width="8.85546875" style="34" customWidth="1"/>
    <col min="11523" max="11527" width="4.5703125" style="34" customWidth="1"/>
    <col min="11528" max="11528" width="9.140625" style="34" customWidth="1"/>
    <col min="11529" max="11529" width="15.85546875" style="34" customWidth="1"/>
    <col min="11530" max="11530" width="7.42578125" style="34" customWidth="1"/>
    <col min="11531" max="11531" width="8.5703125" style="34" customWidth="1"/>
    <col min="11532" max="11533" width="4.5703125" style="34" customWidth="1"/>
    <col min="11534" max="11534" width="7.140625" style="34" customWidth="1"/>
    <col min="11535" max="11536" width="4.5703125" style="34" customWidth="1"/>
    <col min="11537" max="11537" width="7" style="34" customWidth="1"/>
    <col min="11538" max="11539" width="4.5703125" style="34" customWidth="1"/>
    <col min="11540" max="11540" width="7.85546875" style="34" customWidth="1"/>
    <col min="11541" max="11549" width="4.5703125" style="34" customWidth="1"/>
    <col min="11550" max="11776" width="11.5703125" style="34"/>
    <col min="11777" max="11777" width="1.85546875" style="34" customWidth="1"/>
    <col min="11778" max="11778" width="8.85546875" style="34" customWidth="1"/>
    <col min="11779" max="11783" width="4.5703125" style="34" customWidth="1"/>
    <col min="11784" max="11784" width="9.140625" style="34" customWidth="1"/>
    <col min="11785" max="11785" width="15.85546875" style="34" customWidth="1"/>
    <col min="11786" max="11786" width="7.42578125" style="34" customWidth="1"/>
    <col min="11787" max="11787" width="8.5703125" style="34" customWidth="1"/>
    <col min="11788" max="11789" width="4.5703125" style="34" customWidth="1"/>
    <col min="11790" max="11790" width="7.140625" style="34" customWidth="1"/>
    <col min="11791" max="11792" width="4.5703125" style="34" customWidth="1"/>
    <col min="11793" max="11793" width="7" style="34" customWidth="1"/>
    <col min="11794" max="11795" width="4.5703125" style="34" customWidth="1"/>
    <col min="11796" max="11796" width="7.85546875" style="34" customWidth="1"/>
    <col min="11797" max="11805" width="4.5703125" style="34" customWidth="1"/>
    <col min="11806" max="12032" width="11.5703125" style="34"/>
    <col min="12033" max="12033" width="1.85546875" style="34" customWidth="1"/>
    <col min="12034" max="12034" width="8.85546875" style="34" customWidth="1"/>
    <col min="12035" max="12039" width="4.5703125" style="34" customWidth="1"/>
    <col min="12040" max="12040" width="9.140625" style="34" customWidth="1"/>
    <col min="12041" max="12041" width="15.85546875" style="34" customWidth="1"/>
    <col min="12042" max="12042" width="7.42578125" style="34" customWidth="1"/>
    <col min="12043" max="12043" width="8.5703125" style="34" customWidth="1"/>
    <col min="12044" max="12045" width="4.5703125" style="34" customWidth="1"/>
    <col min="12046" max="12046" width="7.140625" style="34" customWidth="1"/>
    <col min="12047" max="12048" width="4.5703125" style="34" customWidth="1"/>
    <col min="12049" max="12049" width="7" style="34" customWidth="1"/>
    <col min="12050" max="12051" width="4.5703125" style="34" customWidth="1"/>
    <col min="12052" max="12052" width="7.85546875" style="34" customWidth="1"/>
    <col min="12053" max="12061" width="4.5703125" style="34" customWidth="1"/>
    <col min="12062" max="12288" width="11.5703125" style="34"/>
    <col min="12289" max="12289" width="1.85546875" style="34" customWidth="1"/>
    <col min="12290" max="12290" width="8.85546875" style="34" customWidth="1"/>
    <col min="12291" max="12295" width="4.5703125" style="34" customWidth="1"/>
    <col min="12296" max="12296" width="9.140625" style="34" customWidth="1"/>
    <col min="12297" max="12297" width="15.85546875" style="34" customWidth="1"/>
    <col min="12298" max="12298" width="7.42578125" style="34" customWidth="1"/>
    <col min="12299" max="12299" width="8.5703125" style="34" customWidth="1"/>
    <col min="12300" max="12301" width="4.5703125" style="34" customWidth="1"/>
    <col min="12302" max="12302" width="7.140625" style="34" customWidth="1"/>
    <col min="12303" max="12304" width="4.5703125" style="34" customWidth="1"/>
    <col min="12305" max="12305" width="7" style="34" customWidth="1"/>
    <col min="12306" max="12307" width="4.5703125" style="34" customWidth="1"/>
    <col min="12308" max="12308" width="7.85546875" style="34" customWidth="1"/>
    <col min="12309" max="12317" width="4.5703125" style="34" customWidth="1"/>
    <col min="12318" max="12544" width="11.5703125" style="34"/>
    <col min="12545" max="12545" width="1.85546875" style="34" customWidth="1"/>
    <col min="12546" max="12546" width="8.85546875" style="34" customWidth="1"/>
    <col min="12547" max="12551" width="4.5703125" style="34" customWidth="1"/>
    <col min="12552" max="12552" width="9.140625" style="34" customWidth="1"/>
    <col min="12553" max="12553" width="15.85546875" style="34" customWidth="1"/>
    <col min="12554" max="12554" width="7.42578125" style="34" customWidth="1"/>
    <col min="12555" max="12555" width="8.5703125" style="34" customWidth="1"/>
    <col min="12556" max="12557" width="4.5703125" style="34" customWidth="1"/>
    <col min="12558" max="12558" width="7.140625" style="34" customWidth="1"/>
    <col min="12559" max="12560" width="4.5703125" style="34" customWidth="1"/>
    <col min="12561" max="12561" width="7" style="34" customWidth="1"/>
    <col min="12562" max="12563" width="4.5703125" style="34" customWidth="1"/>
    <col min="12564" max="12564" width="7.85546875" style="34" customWidth="1"/>
    <col min="12565" max="12573" width="4.5703125" style="34" customWidth="1"/>
    <col min="12574" max="12800" width="11.5703125" style="34"/>
    <col min="12801" max="12801" width="1.85546875" style="34" customWidth="1"/>
    <col min="12802" max="12802" width="8.85546875" style="34" customWidth="1"/>
    <col min="12803" max="12807" width="4.5703125" style="34" customWidth="1"/>
    <col min="12808" max="12808" width="9.140625" style="34" customWidth="1"/>
    <col min="12809" max="12809" width="15.85546875" style="34" customWidth="1"/>
    <col min="12810" max="12810" width="7.42578125" style="34" customWidth="1"/>
    <col min="12811" max="12811" width="8.5703125" style="34" customWidth="1"/>
    <col min="12812" max="12813" width="4.5703125" style="34" customWidth="1"/>
    <col min="12814" max="12814" width="7.140625" style="34" customWidth="1"/>
    <col min="12815" max="12816" width="4.5703125" style="34" customWidth="1"/>
    <col min="12817" max="12817" width="7" style="34" customWidth="1"/>
    <col min="12818" max="12819" width="4.5703125" style="34" customWidth="1"/>
    <col min="12820" max="12820" width="7.85546875" style="34" customWidth="1"/>
    <col min="12821" max="12829" width="4.5703125" style="34" customWidth="1"/>
    <col min="12830" max="13056" width="11.5703125" style="34"/>
    <col min="13057" max="13057" width="1.85546875" style="34" customWidth="1"/>
    <col min="13058" max="13058" width="8.85546875" style="34" customWidth="1"/>
    <col min="13059" max="13063" width="4.5703125" style="34" customWidth="1"/>
    <col min="13064" max="13064" width="9.140625" style="34" customWidth="1"/>
    <col min="13065" max="13065" width="15.85546875" style="34" customWidth="1"/>
    <col min="13066" max="13066" width="7.42578125" style="34" customWidth="1"/>
    <col min="13067" max="13067" width="8.5703125" style="34" customWidth="1"/>
    <col min="13068" max="13069" width="4.5703125" style="34" customWidth="1"/>
    <col min="13070" max="13070" width="7.140625" style="34" customWidth="1"/>
    <col min="13071" max="13072" width="4.5703125" style="34" customWidth="1"/>
    <col min="13073" max="13073" width="7" style="34" customWidth="1"/>
    <col min="13074" max="13075" width="4.5703125" style="34" customWidth="1"/>
    <col min="13076" max="13076" width="7.85546875" style="34" customWidth="1"/>
    <col min="13077" max="13085" width="4.5703125" style="34" customWidth="1"/>
    <col min="13086" max="13312" width="11.5703125" style="34"/>
    <col min="13313" max="13313" width="1.85546875" style="34" customWidth="1"/>
    <col min="13314" max="13314" width="8.85546875" style="34" customWidth="1"/>
    <col min="13315" max="13319" width="4.5703125" style="34" customWidth="1"/>
    <col min="13320" max="13320" width="9.140625" style="34" customWidth="1"/>
    <col min="13321" max="13321" width="15.85546875" style="34" customWidth="1"/>
    <col min="13322" max="13322" width="7.42578125" style="34" customWidth="1"/>
    <col min="13323" max="13323" width="8.5703125" style="34" customWidth="1"/>
    <col min="13324" max="13325" width="4.5703125" style="34" customWidth="1"/>
    <col min="13326" max="13326" width="7.140625" style="34" customWidth="1"/>
    <col min="13327" max="13328" width="4.5703125" style="34" customWidth="1"/>
    <col min="13329" max="13329" width="7" style="34" customWidth="1"/>
    <col min="13330" max="13331" width="4.5703125" style="34" customWidth="1"/>
    <col min="13332" max="13332" width="7.85546875" style="34" customWidth="1"/>
    <col min="13333" max="13341" width="4.5703125" style="34" customWidth="1"/>
    <col min="13342" max="13568" width="11.5703125" style="34"/>
    <col min="13569" max="13569" width="1.85546875" style="34" customWidth="1"/>
    <col min="13570" max="13570" width="8.85546875" style="34" customWidth="1"/>
    <col min="13571" max="13575" width="4.5703125" style="34" customWidth="1"/>
    <col min="13576" max="13576" width="9.140625" style="34" customWidth="1"/>
    <col min="13577" max="13577" width="15.85546875" style="34" customWidth="1"/>
    <col min="13578" max="13578" width="7.42578125" style="34" customWidth="1"/>
    <col min="13579" max="13579" width="8.5703125" style="34" customWidth="1"/>
    <col min="13580" max="13581" width="4.5703125" style="34" customWidth="1"/>
    <col min="13582" max="13582" width="7.140625" style="34" customWidth="1"/>
    <col min="13583" max="13584" width="4.5703125" style="34" customWidth="1"/>
    <col min="13585" max="13585" width="7" style="34" customWidth="1"/>
    <col min="13586" max="13587" width="4.5703125" style="34" customWidth="1"/>
    <col min="13588" max="13588" width="7.85546875" style="34" customWidth="1"/>
    <col min="13589" max="13597" width="4.5703125" style="34" customWidth="1"/>
    <col min="13598" max="13824" width="11.5703125" style="34"/>
    <col min="13825" max="13825" width="1.85546875" style="34" customWidth="1"/>
    <col min="13826" max="13826" width="8.85546875" style="34" customWidth="1"/>
    <col min="13827" max="13831" width="4.5703125" style="34" customWidth="1"/>
    <col min="13832" max="13832" width="9.140625" style="34" customWidth="1"/>
    <col min="13833" max="13833" width="15.85546875" style="34" customWidth="1"/>
    <col min="13834" max="13834" width="7.42578125" style="34" customWidth="1"/>
    <col min="13835" max="13835" width="8.5703125" style="34" customWidth="1"/>
    <col min="13836" max="13837" width="4.5703125" style="34" customWidth="1"/>
    <col min="13838" max="13838" width="7.140625" style="34" customWidth="1"/>
    <col min="13839" max="13840" width="4.5703125" style="34" customWidth="1"/>
    <col min="13841" max="13841" width="7" style="34" customWidth="1"/>
    <col min="13842" max="13843" width="4.5703125" style="34" customWidth="1"/>
    <col min="13844" max="13844" width="7.85546875" style="34" customWidth="1"/>
    <col min="13845" max="13853" width="4.5703125" style="34" customWidth="1"/>
    <col min="13854" max="14080" width="11.5703125" style="34"/>
    <col min="14081" max="14081" width="1.85546875" style="34" customWidth="1"/>
    <col min="14082" max="14082" width="8.85546875" style="34" customWidth="1"/>
    <col min="14083" max="14087" width="4.5703125" style="34" customWidth="1"/>
    <col min="14088" max="14088" width="9.140625" style="34" customWidth="1"/>
    <col min="14089" max="14089" width="15.85546875" style="34" customWidth="1"/>
    <col min="14090" max="14090" width="7.42578125" style="34" customWidth="1"/>
    <col min="14091" max="14091" width="8.5703125" style="34" customWidth="1"/>
    <col min="14092" max="14093" width="4.5703125" style="34" customWidth="1"/>
    <col min="14094" max="14094" width="7.140625" style="34" customWidth="1"/>
    <col min="14095" max="14096" width="4.5703125" style="34" customWidth="1"/>
    <col min="14097" max="14097" width="7" style="34" customWidth="1"/>
    <col min="14098" max="14099" width="4.5703125" style="34" customWidth="1"/>
    <col min="14100" max="14100" width="7.85546875" style="34" customWidth="1"/>
    <col min="14101" max="14109" width="4.5703125" style="34" customWidth="1"/>
    <col min="14110" max="14336" width="11.5703125" style="34"/>
    <col min="14337" max="14337" width="1.85546875" style="34" customWidth="1"/>
    <col min="14338" max="14338" width="8.85546875" style="34" customWidth="1"/>
    <col min="14339" max="14343" width="4.5703125" style="34" customWidth="1"/>
    <col min="14344" max="14344" width="9.140625" style="34" customWidth="1"/>
    <col min="14345" max="14345" width="15.85546875" style="34" customWidth="1"/>
    <col min="14346" max="14346" width="7.42578125" style="34" customWidth="1"/>
    <col min="14347" max="14347" width="8.5703125" style="34" customWidth="1"/>
    <col min="14348" max="14349" width="4.5703125" style="34" customWidth="1"/>
    <col min="14350" max="14350" width="7.140625" style="34" customWidth="1"/>
    <col min="14351" max="14352" width="4.5703125" style="34" customWidth="1"/>
    <col min="14353" max="14353" width="7" style="34" customWidth="1"/>
    <col min="14354" max="14355" width="4.5703125" style="34" customWidth="1"/>
    <col min="14356" max="14356" width="7.85546875" style="34" customWidth="1"/>
    <col min="14357" max="14365" width="4.5703125" style="34" customWidth="1"/>
    <col min="14366" max="14592" width="11.5703125" style="34"/>
    <col min="14593" max="14593" width="1.85546875" style="34" customWidth="1"/>
    <col min="14594" max="14594" width="8.85546875" style="34" customWidth="1"/>
    <col min="14595" max="14599" width="4.5703125" style="34" customWidth="1"/>
    <col min="14600" max="14600" width="9.140625" style="34" customWidth="1"/>
    <col min="14601" max="14601" width="15.85546875" style="34" customWidth="1"/>
    <col min="14602" max="14602" width="7.42578125" style="34" customWidth="1"/>
    <col min="14603" max="14603" width="8.5703125" style="34" customWidth="1"/>
    <col min="14604" max="14605" width="4.5703125" style="34" customWidth="1"/>
    <col min="14606" max="14606" width="7.140625" style="34" customWidth="1"/>
    <col min="14607" max="14608" width="4.5703125" style="34" customWidth="1"/>
    <col min="14609" max="14609" width="7" style="34" customWidth="1"/>
    <col min="14610" max="14611" width="4.5703125" style="34" customWidth="1"/>
    <col min="14612" max="14612" width="7.85546875" style="34" customWidth="1"/>
    <col min="14613" max="14621" width="4.5703125" style="34" customWidth="1"/>
    <col min="14622" max="14848" width="11.5703125" style="34"/>
    <col min="14849" max="14849" width="1.85546875" style="34" customWidth="1"/>
    <col min="14850" max="14850" width="8.85546875" style="34" customWidth="1"/>
    <col min="14851" max="14855" width="4.5703125" style="34" customWidth="1"/>
    <col min="14856" max="14856" width="9.140625" style="34" customWidth="1"/>
    <col min="14857" max="14857" width="15.85546875" style="34" customWidth="1"/>
    <col min="14858" max="14858" width="7.42578125" style="34" customWidth="1"/>
    <col min="14859" max="14859" width="8.5703125" style="34" customWidth="1"/>
    <col min="14860" max="14861" width="4.5703125" style="34" customWidth="1"/>
    <col min="14862" max="14862" width="7.140625" style="34" customWidth="1"/>
    <col min="14863" max="14864" width="4.5703125" style="34" customWidth="1"/>
    <col min="14865" max="14865" width="7" style="34" customWidth="1"/>
    <col min="14866" max="14867" width="4.5703125" style="34" customWidth="1"/>
    <col min="14868" max="14868" width="7.85546875" style="34" customWidth="1"/>
    <col min="14869" max="14877" width="4.5703125" style="34" customWidth="1"/>
    <col min="14878" max="15104" width="11.5703125" style="34"/>
    <col min="15105" max="15105" width="1.85546875" style="34" customWidth="1"/>
    <col min="15106" max="15106" width="8.85546875" style="34" customWidth="1"/>
    <col min="15107" max="15111" width="4.5703125" style="34" customWidth="1"/>
    <col min="15112" max="15112" width="9.140625" style="34" customWidth="1"/>
    <col min="15113" max="15113" width="15.85546875" style="34" customWidth="1"/>
    <col min="15114" max="15114" width="7.42578125" style="34" customWidth="1"/>
    <col min="15115" max="15115" width="8.5703125" style="34" customWidth="1"/>
    <col min="15116" max="15117" width="4.5703125" style="34" customWidth="1"/>
    <col min="15118" max="15118" width="7.140625" style="34" customWidth="1"/>
    <col min="15119" max="15120" width="4.5703125" style="34" customWidth="1"/>
    <col min="15121" max="15121" width="7" style="34" customWidth="1"/>
    <col min="15122" max="15123" width="4.5703125" style="34" customWidth="1"/>
    <col min="15124" max="15124" width="7.85546875" style="34" customWidth="1"/>
    <col min="15125" max="15133" width="4.5703125" style="34" customWidth="1"/>
    <col min="15134" max="15360" width="11.5703125" style="34"/>
    <col min="15361" max="15361" width="1.85546875" style="34" customWidth="1"/>
    <col min="15362" max="15362" width="8.85546875" style="34" customWidth="1"/>
    <col min="15363" max="15367" width="4.5703125" style="34" customWidth="1"/>
    <col min="15368" max="15368" width="9.140625" style="34" customWidth="1"/>
    <col min="15369" max="15369" width="15.85546875" style="34" customWidth="1"/>
    <col min="15370" max="15370" width="7.42578125" style="34" customWidth="1"/>
    <col min="15371" max="15371" width="8.5703125" style="34" customWidth="1"/>
    <col min="15372" max="15373" width="4.5703125" style="34" customWidth="1"/>
    <col min="15374" max="15374" width="7.140625" style="34" customWidth="1"/>
    <col min="15375" max="15376" width="4.5703125" style="34" customWidth="1"/>
    <col min="15377" max="15377" width="7" style="34" customWidth="1"/>
    <col min="15378" max="15379" width="4.5703125" style="34" customWidth="1"/>
    <col min="15380" max="15380" width="7.85546875" style="34" customWidth="1"/>
    <col min="15381" max="15389" width="4.5703125" style="34" customWidth="1"/>
    <col min="15390" max="15616" width="11.5703125" style="34"/>
    <col min="15617" max="15617" width="1.85546875" style="34" customWidth="1"/>
    <col min="15618" max="15618" width="8.85546875" style="34" customWidth="1"/>
    <col min="15619" max="15623" width="4.5703125" style="34" customWidth="1"/>
    <col min="15624" max="15624" width="9.140625" style="34" customWidth="1"/>
    <col min="15625" max="15625" width="15.85546875" style="34" customWidth="1"/>
    <col min="15626" max="15626" width="7.42578125" style="34" customWidth="1"/>
    <col min="15627" max="15627" width="8.5703125" style="34" customWidth="1"/>
    <col min="15628" max="15629" width="4.5703125" style="34" customWidth="1"/>
    <col min="15630" max="15630" width="7.140625" style="34" customWidth="1"/>
    <col min="15631" max="15632" width="4.5703125" style="34" customWidth="1"/>
    <col min="15633" max="15633" width="7" style="34" customWidth="1"/>
    <col min="15634" max="15635" width="4.5703125" style="34" customWidth="1"/>
    <col min="15636" max="15636" width="7.85546875" style="34" customWidth="1"/>
    <col min="15637" max="15645" width="4.5703125" style="34" customWidth="1"/>
    <col min="15646" max="15872" width="11.5703125" style="34"/>
    <col min="15873" max="15873" width="1.85546875" style="34" customWidth="1"/>
    <col min="15874" max="15874" width="8.85546875" style="34" customWidth="1"/>
    <col min="15875" max="15879" width="4.5703125" style="34" customWidth="1"/>
    <col min="15880" max="15880" width="9.140625" style="34" customWidth="1"/>
    <col min="15881" max="15881" width="15.85546875" style="34" customWidth="1"/>
    <col min="15882" max="15882" width="7.42578125" style="34" customWidth="1"/>
    <col min="15883" max="15883" width="8.5703125" style="34" customWidth="1"/>
    <col min="15884" max="15885" width="4.5703125" style="34" customWidth="1"/>
    <col min="15886" max="15886" width="7.140625" style="34" customWidth="1"/>
    <col min="15887" max="15888" width="4.5703125" style="34" customWidth="1"/>
    <col min="15889" max="15889" width="7" style="34" customWidth="1"/>
    <col min="15890" max="15891" width="4.5703125" style="34" customWidth="1"/>
    <col min="15892" max="15892" width="7.85546875" style="34" customWidth="1"/>
    <col min="15893" max="15901" width="4.5703125" style="34" customWidth="1"/>
    <col min="15902" max="16128" width="11.5703125" style="34"/>
    <col min="16129" max="16129" width="1.85546875" style="34" customWidth="1"/>
    <col min="16130" max="16130" width="8.85546875" style="34" customWidth="1"/>
    <col min="16131" max="16135" width="4.5703125" style="34" customWidth="1"/>
    <col min="16136" max="16136" width="9.140625" style="34" customWidth="1"/>
    <col min="16137" max="16137" width="15.85546875" style="34" customWidth="1"/>
    <col min="16138" max="16138" width="7.42578125" style="34" customWidth="1"/>
    <col min="16139" max="16139" width="8.5703125" style="34" customWidth="1"/>
    <col min="16140" max="16141" width="4.5703125" style="34" customWidth="1"/>
    <col min="16142" max="16142" width="7.140625" style="34" customWidth="1"/>
    <col min="16143" max="16144" width="4.5703125" style="34" customWidth="1"/>
    <col min="16145" max="16145" width="7" style="34" customWidth="1"/>
    <col min="16146" max="16147" width="4.5703125" style="34" customWidth="1"/>
    <col min="16148" max="16148" width="7.85546875" style="34" customWidth="1"/>
    <col min="16149" max="16157" width="4.5703125" style="34" customWidth="1"/>
    <col min="16158" max="16384" width="11.5703125" style="34"/>
  </cols>
  <sheetData>
    <row r="1" spans="2:16" ht="15" thickBot="1"/>
    <row r="2" spans="2:16" s="119" customFormat="1" ht="18.75">
      <c r="B2" s="339" t="s">
        <v>108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1"/>
    </row>
    <row r="3" spans="2:16" s="119" customFormat="1" ht="28.35" customHeight="1" thickBot="1">
      <c r="B3" s="342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4"/>
    </row>
    <row r="4" spans="2:16" ht="27" customHeight="1" thickBot="1">
      <c r="B4" s="120"/>
      <c r="C4" s="121"/>
      <c r="D4" s="121"/>
      <c r="E4" s="121"/>
      <c r="F4" s="121"/>
      <c r="G4" s="121"/>
      <c r="H4" s="121"/>
      <c r="I4" s="121"/>
      <c r="J4" s="120"/>
      <c r="K4" s="345" t="s">
        <v>20</v>
      </c>
      <c r="L4" s="346"/>
      <c r="M4" s="346"/>
      <c r="N4" s="346"/>
      <c r="O4" s="347"/>
      <c r="P4" s="122"/>
    </row>
    <row r="5" spans="2:16" ht="27" customHeight="1">
      <c r="B5" s="348" t="s">
        <v>21</v>
      </c>
      <c r="C5" s="349"/>
      <c r="D5" s="349"/>
      <c r="E5" s="349"/>
      <c r="F5" s="349"/>
      <c r="G5" s="349"/>
      <c r="H5" s="349"/>
      <c r="I5" s="349"/>
      <c r="J5" s="35">
        <v>1600</v>
      </c>
      <c r="K5" s="350">
        <f>+'BASE IMPONIBLE'!F6</f>
        <v>394537815.12605047</v>
      </c>
      <c r="L5" s="350"/>
      <c r="M5" s="350"/>
      <c r="N5" s="350"/>
      <c r="O5" s="350"/>
      <c r="P5" s="123" t="s">
        <v>0</v>
      </c>
    </row>
    <row r="6" spans="2:16" ht="27" customHeight="1">
      <c r="B6" s="351" t="s">
        <v>109</v>
      </c>
      <c r="C6" s="352"/>
      <c r="D6" s="352"/>
      <c r="E6" s="352"/>
      <c r="F6" s="352"/>
      <c r="G6" s="352"/>
      <c r="H6" s="352"/>
      <c r="I6" s="352"/>
      <c r="J6" s="36">
        <v>1601</v>
      </c>
      <c r="K6" s="353"/>
      <c r="L6" s="353"/>
      <c r="M6" s="353"/>
      <c r="N6" s="353"/>
      <c r="O6" s="353"/>
      <c r="P6" s="124" t="s">
        <v>0</v>
      </c>
    </row>
    <row r="7" spans="2:16" ht="27" customHeight="1">
      <c r="B7" s="351" t="s">
        <v>23</v>
      </c>
      <c r="C7" s="352"/>
      <c r="D7" s="352"/>
      <c r="E7" s="352"/>
      <c r="F7" s="352"/>
      <c r="G7" s="352"/>
      <c r="H7" s="352"/>
      <c r="I7" s="352"/>
      <c r="J7" s="36">
        <v>1602</v>
      </c>
      <c r="K7" s="353">
        <f>+'BASE IMPONIBLE'!F11</f>
        <v>0</v>
      </c>
      <c r="L7" s="353"/>
      <c r="M7" s="353"/>
      <c r="N7" s="353"/>
      <c r="O7" s="353"/>
      <c r="P7" s="124" t="s">
        <v>0</v>
      </c>
    </row>
    <row r="8" spans="2:16" ht="27" customHeight="1">
      <c r="B8" s="354" t="s">
        <v>110</v>
      </c>
      <c r="C8" s="355"/>
      <c r="D8" s="355"/>
      <c r="E8" s="355"/>
      <c r="F8" s="355"/>
      <c r="G8" s="355"/>
      <c r="H8" s="355"/>
      <c r="I8" s="355"/>
      <c r="J8" s="36">
        <v>1603</v>
      </c>
      <c r="K8" s="353">
        <f>+'BASE IMPONIBLE'!F12</f>
        <v>45000000</v>
      </c>
      <c r="L8" s="353"/>
      <c r="M8" s="353"/>
      <c r="N8" s="353"/>
      <c r="O8" s="353"/>
      <c r="P8" s="124" t="s">
        <v>0</v>
      </c>
    </row>
    <row r="9" spans="2:16" ht="27" customHeight="1">
      <c r="B9" s="354" t="s">
        <v>111</v>
      </c>
      <c r="C9" s="355"/>
      <c r="D9" s="355"/>
      <c r="E9" s="355"/>
      <c r="F9" s="355"/>
      <c r="G9" s="355"/>
      <c r="H9" s="355"/>
      <c r="I9" s="355"/>
      <c r="J9" s="36">
        <v>1604</v>
      </c>
      <c r="K9" s="353">
        <f>+'BASE IMPONIBLE'!F13</f>
        <v>10400000</v>
      </c>
      <c r="L9" s="353"/>
      <c r="M9" s="353"/>
      <c r="N9" s="353"/>
      <c r="O9" s="353"/>
      <c r="P9" s="125" t="s">
        <v>0</v>
      </c>
    </row>
    <row r="10" spans="2:16" ht="44.45" customHeight="1">
      <c r="B10" s="354" t="s">
        <v>112</v>
      </c>
      <c r="C10" s="355"/>
      <c r="D10" s="355"/>
      <c r="E10" s="355"/>
      <c r="F10" s="355"/>
      <c r="G10" s="355"/>
      <c r="H10" s="355"/>
      <c r="I10" s="355"/>
      <c r="J10" s="36">
        <v>1605</v>
      </c>
      <c r="K10" s="353">
        <f>+'BASE IMPONIBLE'!F21</f>
        <v>2649803.1</v>
      </c>
      <c r="L10" s="353"/>
      <c r="M10" s="353"/>
      <c r="N10" s="353"/>
      <c r="O10" s="353"/>
      <c r="P10" s="125" t="s">
        <v>0</v>
      </c>
    </row>
    <row r="11" spans="2:16" ht="41.45" customHeight="1">
      <c r="B11" s="354" t="s">
        <v>25</v>
      </c>
      <c r="C11" s="355"/>
      <c r="D11" s="355"/>
      <c r="E11" s="355"/>
      <c r="F11" s="355"/>
      <c r="G11" s="355"/>
      <c r="H11" s="355"/>
      <c r="I11" s="355"/>
      <c r="J11" s="36">
        <v>1606</v>
      </c>
      <c r="K11" s="353">
        <f>+'BASE IMPONIBLE'!F25</f>
        <v>62184873.949579835</v>
      </c>
      <c r="L11" s="353"/>
      <c r="M11" s="353"/>
      <c r="N11" s="353"/>
      <c r="O11" s="353"/>
      <c r="P11" s="125" t="s">
        <v>0</v>
      </c>
    </row>
    <row r="12" spans="2:16" ht="27" customHeight="1">
      <c r="B12" s="351" t="s">
        <v>14</v>
      </c>
      <c r="C12" s="352"/>
      <c r="D12" s="352"/>
      <c r="E12" s="352"/>
      <c r="F12" s="352"/>
      <c r="G12" s="352"/>
      <c r="H12" s="352"/>
      <c r="I12" s="352"/>
      <c r="J12" s="36">
        <v>1607</v>
      </c>
      <c r="K12" s="353">
        <f>+'BASE IMPONIBLE'!F28</f>
        <v>0</v>
      </c>
      <c r="L12" s="353"/>
      <c r="M12" s="353"/>
      <c r="N12" s="353"/>
      <c r="O12" s="353"/>
      <c r="P12" s="125" t="s">
        <v>0</v>
      </c>
    </row>
    <row r="13" spans="2:16" ht="40.700000000000003" customHeight="1">
      <c r="B13" s="354" t="s">
        <v>113</v>
      </c>
      <c r="C13" s="355"/>
      <c r="D13" s="355"/>
      <c r="E13" s="355"/>
      <c r="F13" s="355"/>
      <c r="G13" s="355"/>
      <c r="H13" s="355"/>
      <c r="I13" s="355"/>
      <c r="J13" s="36">
        <v>1608</v>
      </c>
      <c r="K13" s="353">
        <f>+'BASE IMPONIBLE'!F34</f>
        <v>58849546</v>
      </c>
      <c r="L13" s="353"/>
      <c r="M13" s="353"/>
      <c r="N13" s="353"/>
      <c r="O13" s="353"/>
      <c r="P13" s="125" t="s">
        <v>0</v>
      </c>
    </row>
    <row r="14" spans="2:16" ht="34.35" customHeight="1" thickBot="1">
      <c r="B14" s="356" t="s">
        <v>114</v>
      </c>
      <c r="C14" s="357"/>
      <c r="D14" s="357"/>
      <c r="E14" s="357"/>
      <c r="F14" s="357"/>
      <c r="G14" s="357"/>
      <c r="H14" s="357"/>
      <c r="I14" s="357"/>
      <c r="J14" s="126">
        <v>1609</v>
      </c>
      <c r="K14" s="358"/>
      <c r="L14" s="358"/>
      <c r="M14" s="358"/>
      <c r="N14" s="358"/>
      <c r="O14" s="358"/>
      <c r="P14" s="127" t="s">
        <v>0</v>
      </c>
    </row>
    <row r="15" spans="2:16" ht="27" customHeight="1" thickBot="1">
      <c r="B15" s="359" t="s">
        <v>115</v>
      </c>
      <c r="C15" s="360"/>
      <c r="D15" s="360"/>
      <c r="E15" s="360"/>
      <c r="F15" s="360"/>
      <c r="G15" s="360"/>
      <c r="H15" s="360"/>
      <c r="I15" s="360"/>
      <c r="J15" s="128">
        <v>1610</v>
      </c>
      <c r="K15" s="361">
        <f>SUM(K5:O14)</f>
        <v>573622038.17563033</v>
      </c>
      <c r="L15" s="361"/>
      <c r="M15" s="361"/>
      <c r="N15" s="361"/>
      <c r="O15" s="361"/>
      <c r="P15" s="129" t="s">
        <v>2</v>
      </c>
    </row>
    <row r="16" spans="2:16" ht="38.450000000000003" customHeight="1">
      <c r="B16" s="362" t="s">
        <v>49</v>
      </c>
      <c r="C16" s="363"/>
      <c r="D16" s="363"/>
      <c r="E16" s="363"/>
      <c r="F16" s="363"/>
      <c r="G16" s="363"/>
      <c r="H16" s="363"/>
      <c r="I16" s="363"/>
      <c r="J16" s="35">
        <v>1611</v>
      </c>
      <c r="K16" s="350">
        <f>-'BASE IMPONIBLE'!F40</f>
        <v>0</v>
      </c>
      <c r="L16" s="350"/>
      <c r="M16" s="350"/>
      <c r="N16" s="350"/>
      <c r="O16" s="350"/>
      <c r="P16" s="130" t="s">
        <v>18</v>
      </c>
    </row>
    <row r="17" spans="2:16" ht="27" customHeight="1">
      <c r="B17" s="354" t="s">
        <v>51</v>
      </c>
      <c r="C17" s="355"/>
      <c r="D17" s="355"/>
      <c r="E17" s="355"/>
      <c r="F17" s="355"/>
      <c r="G17" s="355"/>
      <c r="H17" s="355"/>
      <c r="I17" s="355"/>
      <c r="J17" s="36">
        <v>1612</v>
      </c>
      <c r="K17" s="353">
        <f>+'BASE IMPONIBLE'!F41</f>
        <v>0</v>
      </c>
      <c r="L17" s="353"/>
      <c r="M17" s="353"/>
      <c r="N17" s="353"/>
      <c r="O17" s="353"/>
      <c r="P17" s="131" t="s">
        <v>18</v>
      </c>
    </row>
    <row r="18" spans="2:16" ht="27" customHeight="1">
      <c r="B18" s="354" t="s">
        <v>29</v>
      </c>
      <c r="C18" s="355"/>
      <c r="D18" s="355"/>
      <c r="E18" s="355"/>
      <c r="F18" s="355"/>
      <c r="G18" s="355"/>
      <c r="H18" s="355"/>
      <c r="I18" s="355"/>
      <c r="J18" s="36">
        <v>1613</v>
      </c>
      <c r="K18" s="353"/>
      <c r="L18" s="353"/>
      <c r="M18" s="353"/>
      <c r="N18" s="353"/>
      <c r="O18" s="353"/>
      <c r="P18" s="131" t="s">
        <v>18</v>
      </c>
    </row>
    <row r="19" spans="2:16" ht="27" customHeight="1">
      <c r="B19" s="351" t="s">
        <v>30</v>
      </c>
      <c r="C19" s="352"/>
      <c r="D19" s="352"/>
      <c r="E19" s="352"/>
      <c r="F19" s="352"/>
      <c r="G19" s="352"/>
      <c r="H19" s="352"/>
      <c r="I19" s="352"/>
      <c r="J19" s="36">
        <v>1614</v>
      </c>
      <c r="K19" s="353">
        <f>-'BASE IMPONIBLE'!F43</f>
        <v>134285714.2857143</v>
      </c>
      <c r="L19" s="353"/>
      <c r="M19" s="353"/>
      <c r="N19" s="353"/>
      <c r="O19" s="353"/>
      <c r="P19" s="131" t="s">
        <v>18</v>
      </c>
    </row>
    <row r="20" spans="2:16" ht="27" customHeight="1">
      <c r="B20" s="351" t="s">
        <v>53</v>
      </c>
      <c r="C20" s="352"/>
      <c r="D20" s="352"/>
      <c r="E20" s="352"/>
      <c r="F20" s="352"/>
      <c r="G20" s="352"/>
      <c r="H20" s="352"/>
      <c r="I20" s="352"/>
      <c r="J20" s="36">
        <v>1615</v>
      </c>
      <c r="K20" s="353"/>
      <c r="L20" s="353"/>
      <c r="M20" s="353"/>
      <c r="N20" s="353"/>
      <c r="O20" s="353"/>
      <c r="P20" s="131" t="s">
        <v>18</v>
      </c>
    </row>
    <row r="21" spans="2:16" ht="27" customHeight="1">
      <c r="B21" s="364" t="s">
        <v>31</v>
      </c>
      <c r="C21" s="365"/>
      <c r="D21" s="365"/>
      <c r="E21" s="365"/>
      <c r="F21" s="365"/>
      <c r="G21" s="365"/>
      <c r="H21" s="365"/>
      <c r="I21" s="365"/>
      <c r="J21" s="132">
        <v>1616</v>
      </c>
      <c r="K21" s="353">
        <f>-'BASE IMPONIBLE'!F45-'BASE IMPONIBLE'!F73</f>
        <v>36039000</v>
      </c>
      <c r="L21" s="353"/>
      <c r="M21" s="353"/>
      <c r="N21" s="353"/>
      <c r="O21" s="353"/>
      <c r="P21" s="133" t="s">
        <v>18</v>
      </c>
    </row>
    <row r="22" spans="2:16" ht="27" customHeight="1">
      <c r="B22" s="351" t="s">
        <v>32</v>
      </c>
      <c r="C22" s="352"/>
      <c r="D22" s="352"/>
      <c r="E22" s="352"/>
      <c r="F22" s="352"/>
      <c r="G22" s="352"/>
      <c r="H22" s="352"/>
      <c r="I22" s="352"/>
      <c r="J22" s="36">
        <v>1617</v>
      </c>
      <c r="K22" s="353">
        <f>-'BASE IMPONIBLE'!F46-'BASE IMPONIBLE'!F72</f>
        <v>20992000</v>
      </c>
      <c r="L22" s="353"/>
      <c r="M22" s="353"/>
      <c r="N22" s="353"/>
      <c r="O22" s="353"/>
      <c r="P22" s="131" t="s">
        <v>18</v>
      </c>
    </row>
    <row r="23" spans="2:16" ht="27" customHeight="1">
      <c r="B23" s="351" t="s">
        <v>33</v>
      </c>
      <c r="C23" s="352"/>
      <c r="D23" s="352"/>
      <c r="E23" s="352"/>
      <c r="F23" s="352"/>
      <c r="G23" s="352"/>
      <c r="H23" s="352"/>
      <c r="I23" s="352"/>
      <c r="J23" s="36">
        <v>1618</v>
      </c>
      <c r="K23" s="353">
        <f>-'BASE IMPONIBLE'!F47</f>
        <v>3781512.6050420171</v>
      </c>
      <c r="L23" s="353"/>
      <c r="M23" s="353"/>
      <c r="N23" s="353"/>
      <c r="O23" s="353"/>
      <c r="P23" s="131" t="s">
        <v>18</v>
      </c>
    </row>
    <row r="24" spans="2:16" ht="27" customHeight="1">
      <c r="B24" s="351" t="s">
        <v>34</v>
      </c>
      <c r="C24" s="352"/>
      <c r="D24" s="352"/>
      <c r="E24" s="352"/>
      <c r="F24" s="352"/>
      <c r="G24" s="352"/>
      <c r="H24" s="352"/>
      <c r="I24" s="352"/>
      <c r="J24" s="36">
        <v>1619</v>
      </c>
      <c r="K24" s="353"/>
      <c r="L24" s="353"/>
      <c r="M24" s="353"/>
      <c r="N24" s="353"/>
      <c r="O24" s="353"/>
      <c r="P24" s="131" t="s">
        <v>18</v>
      </c>
    </row>
    <row r="25" spans="2:16" ht="27" customHeight="1">
      <c r="B25" s="364" t="s">
        <v>35</v>
      </c>
      <c r="C25" s="365"/>
      <c r="D25" s="365"/>
      <c r="E25" s="365"/>
      <c r="F25" s="365"/>
      <c r="G25" s="365"/>
      <c r="H25" s="365"/>
      <c r="I25" s="365"/>
      <c r="J25" s="132">
        <v>1620</v>
      </c>
      <c r="K25" s="353"/>
      <c r="L25" s="353"/>
      <c r="M25" s="353"/>
      <c r="N25" s="353"/>
      <c r="O25" s="353"/>
      <c r="P25" s="133" t="s">
        <v>18</v>
      </c>
    </row>
    <row r="26" spans="2:16" ht="27" customHeight="1">
      <c r="B26" s="351" t="s">
        <v>116</v>
      </c>
      <c r="C26" s="352"/>
      <c r="D26" s="352"/>
      <c r="E26" s="352"/>
      <c r="F26" s="352"/>
      <c r="G26" s="352"/>
      <c r="H26" s="352"/>
      <c r="I26" s="352"/>
      <c r="J26" s="36">
        <v>1621</v>
      </c>
      <c r="K26" s="353"/>
      <c r="L26" s="353"/>
      <c r="M26" s="353"/>
      <c r="N26" s="353"/>
      <c r="O26" s="353"/>
      <c r="P26" s="131" t="s">
        <v>18</v>
      </c>
    </row>
    <row r="27" spans="2:16" ht="27" customHeight="1">
      <c r="B27" s="354" t="s">
        <v>36</v>
      </c>
      <c r="C27" s="355"/>
      <c r="D27" s="355"/>
      <c r="E27" s="355"/>
      <c r="F27" s="355"/>
      <c r="G27" s="355"/>
      <c r="H27" s="355"/>
      <c r="I27" s="355"/>
      <c r="J27" s="36">
        <v>1622</v>
      </c>
      <c r="K27" s="353">
        <f>-'BASE IMPONIBLE'!F51</f>
        <v>900000</v>
      </c>
      <c r="L27" s="353"/>
      <c r="M27" s="353"/>
      <c r="N27" s="353"/>
      <c r="O27" s="353"/>
      <c r="P27" s="131" t="s">
        <v>18</v>
      </c>
    </row>
    <row r="28" spans="2:16" ht="27" customHeight="1">
      <c r="B28" s="354" t="s">
        <v>37</v>
      </c>
      <c r="C28" s="355"/>
      <c r="D28" s="355"/>
      <c r="E28" s="355"/>
      <c r="F28" s="355"/>
      <c r="G28" s="355"/>
      <c r="H28" s="355"/>
      <c r="I28" s="355"/>
      <c r="J28" s="36">
        <v>1623</v>
      </c>
      <c r="K28" s="353"/>
      <c r="L28" s="353"/>
      <c r="M28" s="353"/>
      <c r="N28" s="353"/>
      <c r="O28" s="353"/>
      <c r="P28" s="131" t="s">
        <v>18</v>
      </c>
    </row>
    <row r="29" spans="2:16" ht="27" customHeight="1">
      <c r="B29" s="366" t="s">
        <v>38</v>
      </c>
      <c r="C29" s="367"/>
      <c r="D29" s="367"/>
      <c r="E29" s="367"/>
      <c r="F29" s="367"/>
      <c r="G29" s="367"/>
      <c r="H29" s="367"/>
      <c r="I29" s="367"/>
      <c r="J29" s="132">
        <v>1624</v>
      </c>
      <c r="K29" s="353">
        <f>-'BASE IMPONIBLE'!F52</f>
        <v>45000000</v>
      </c>
      <c r="L29" s="353"/>
      <c r="M29" s="353"/>
      <c r="N29" s="353"/>
      <c r="O29" s="353"/>
      <c r="P29" s="133" t="s">
        <v>18</v>
      </c>
    </row>
    <row r="30" spans="2:16" ht="27" customHeight="1">
      <c r="B30" s="364" t="s">
        <v>39</v>
      </c>
      <c r="C30" s="365"/>
      <c r="D30" s="365"/>
      <c r="E30" s="365"/>
      <c r="F30" s="365"/>
      <c r="G30" s="365"/>
      <c r="H30" s="365"/>
      <c r="I30" s="365"/>
      <c r="J30" s="132">
        <v>1625</v>
      </c>
      <c r="K30" s="353">
        <f>-'BASE IMPONIBLE'!F54</f>
        <v>111596638.65546219</v>
      </c>
      <c r="L30" s="353"/>
      <c r="M30" s="353"/>
      <c r="N30" s="353"/>
      <c r="O30" s="353"/>
      <c r="P30" s="133" t="s">
        <v>18</v>
      </c>
    </row>
    <row r="31" spans="2:16" ht="37.35" customHeight="1">
      <c r="B31" s="366" t="s">
        <v>117</v>
      </c>
      <c r="C31" s="367"/>
      <c r="D31" s="367"/>
      <c r="E31" s="367"/>
      <c r="F31" s="367"/>
      <c r="G31" s="367"/>
      <c r="H31" s="367"/>
      <c r="I31" s="367"/>
      <c r="J31" s="132">
        <v>1626</v>
      </c>
      <c r="K31" s="353"/>
      <c r="L31" s="353"/>
      <c r="M31" s="353"/>
      <c r="N31" s="353"/>
      <c r="O31" s="353"/>
      <c r="P31" s="133" t="s">
        <v>18</v>
      </c>
    </row>
    <row r="32" spans="2:16" ht="27" customHeight="1">
      <c r="B32" s="364" t="s">
        <v>118</v>
      </c>
      <c r="C32" s="365"/>
      <c r="D32" s="365"/>
      <c r="E32" s="365"/>
      <c r="F32" s="365"/>
      <c r="G32" s="365"/>
      <c r="H32" s="365"/>
      <c r="I32" s="365"/>
      <c r="J32" s="132">
        <v>1627</v>
      </c>
      <c r="K32" s="372"/>
      <c r="L32" s="372"/>
      <c r="M32" s="372"/>
      <c r="N32" s="372"/>
      <c r="O32" s="372"/>
      <c r="P32" s="133" t="s">
        <v>18</v>
      </c>
    </row>
    <row r="33" spans="2:16" ht="32.450000000000003" customHeight="1" thickBot="1">
      <c r="B33" s="373" t="s">
        <v>41</v>
      </c>
      <c r="C33" s="374"/>
      <c r="D33" s="374"/>
      <c r="E33" s="374"/>
      <c r="F33" s="374"/>
      <c r="G33" s="374"/>
      <c r="H33" s="374"/>
      <c r="I33" s="374"/>
      <c r="J33" s="126">
        <v>1628</v>
      </c>
      <c r="K33" s="358"/>
      <c r="L33" s="358"/>
      <c r="M33" s="358"/>
      <c r="N33" s="358"/>
      <c r="O33" s="358"/>
      <c r="P33" s="134" t="s">
        <v>18</v>
      </c>
    </row>
    <row r="34" spans="2:16" ht="27" customHeight="1" thickBot="1">
      <c r="B34" s="368" t="s">
        <v>119</v>
      </c>
      <c r="C34" s="369"/>
      <c r="D34" s="369"/>
      <c r="E34" s="369"/>
      <c r="F34" s="369"/>
      <c r="G34" s="369"/>
      <c r="H34" s="369"/>
      <c r="I34" s="369"/>
      <c r="J34" s="128">
        <v>1629</v>
      </c>
      <c r="K34" s="361">
        <f>SUM(K16:O33)</f>
        <v>352594865.54621851</v>
      </c>
      <c r="L34" s="361"/>
      <c r="M34" s="361"/>
      <c r="N34" s="361"/>
      <c r="O34" s="361"/>
      <c r="P34" s="129" t="s">
        <v>2</v>
      </c>
    </row>
    <row r="35" spans="2:16" ht="43.5" customHeight="1" thickBot="1">
      <c r="B35" s="370" t="s">
        <v>120</v>
      </c>
      <c r="C35" s="371"/>
      <c r="D35" s="371"/>
      <c r="E35" s="371"/>
      <c r="F35" s="371"/>
      <c r="G35" s="371"/>
      <c r="H35" s="371"/>
      <c r="I35" s="371"/>
      <c r="J35" s="128">
        <v>1630</v>
      </c>
      <c r="K35" s="361">
        <f>+K15-K34</f>
        <v>221027172.62941182</v>
      </c>
      <c r="L35" s="361"/>
      <c r="M35" s="361"/>
      <c r="N35" s="361"/>
      <c r="O35" s="361"/>
      <c r="P35" s="129" t="s">
        <v>2</v>
      </c>
    </row>
  </sheetData>
  <mergeCells count="64">
    <mergeCell ref="B34:I34"/>
    <mergeCell ref="K34:O34"/>
    <mergeCell ref="B35:I35"/>
    <mergeCell ref="K35:O35"/>
    <mergeCell ref="B31:I31"/>
    <mergeCell ref="K31:O31"/>
    <mergeCell ref="B32:I32"/>
    <mergeCell ref="K32:O32"/>
    <mergeCell ref="B33:I33"/>
    <mergeCell ref="K33:O33"/>
    <mergeCell ref="B28:I28"/>
    <mergeCell ref="K28:O28"/>
    <mergeCell ref="B29:I29"/>
    <mergeCell ref="K29:O29"/>
    <mergeCell ref="B30:I30"/>
    <mergeCell ref="K30:O30"/>
    <mergeCell ref="B25:I25"/>
    <mergeCell ref="K25:O25"/>
    <mergeCell ref="B26:I26"/>
    <mergeCell ref="K26:O26"/>
    <mergeCell ref="B27:I27"/>
    <mergeCell ref="K27:O27"/>
    <mergeCell ref="B22:I22"/>
    <mergeCell ref="K22:O22"/>
    <mergeCell ref="B23:I23"/>
    <mergeCell ref="K23:O23"/>
    <mergeCell ref="B24:I24"/>
    <mergeCell ref="K24:O24"/>
    <mergeCell ref="B19:I19"/>
    <mergeCell ref="K19:O19"/>
    <mergeCell ref="B20:I20"/>
    <mergeCell ref="K20:O20"/>
    <mergeCell ref="B21:I21"/>
    <mergeCell ref="K21:O21"/>
    <mergeCell ref="B16:I16"/>
    <mergeCell ref="K16:O16"/>
    <mergeCell ref="B17:I17"/>
    <mergeCell ref="K17:O17"/>
    <mergeCell ref="B18:I18"/>
    <mergeCell ref="K18:O18"/>
    <mergeCell ref="B13:I13"/>
    <mergeCell ref="K13:O13"/>
    <mergeCell ref="B14:I14"/>
    <mergeCell ref="K14:O14"/>
    <mergeCell ref="B15:I15"/>
    <mergeCell ref="K15:O15"/>
    <mergeCell ref="B10:I10"/>
    <mergeCell ref="K10:O10"/>
    <mergeCell ref="B11:I11"/>
    <mergeCell ref="K11:O11"/>
    <mergeCell ref="B12:I12"/>
    <mergeCell ref="K12:O12"/>
    <mergeCell ref="B7:I7"/>
    <mergeCell ref="K7:O7"/>
    <mergeCell ref="B8:I8"/>
    <mergeCell ref="K8:O8"/>
    <mergeCell ref="B9:I9"/>
    <mergeCell ref="K9:O9"/>
    <mergeCell ref="B2:P3"/>
    <mergeCell ref="K4:O4"/>
    <mergeCell ref="B5:I5"/>
    <mergeCell ref="K5:O5"/>
    <mergeCell ref="B6:I6"/>
    <mergeCell ref="K6:O6"/>
  </mergeCells>
  <hyperlinks>
    <hyperlink ref="B2:P3" location="'Indice F22'!A1" display="Recuadro N° 22: BASE IMPONIBLE RÉGIMEN DE TRANSPARENCIA TRIBUTARIA (art. 14 letra D) N° 8 LIR)"/>
  </hyperlinks>
  <pageMargins left="0.83" right="0.23622047244094491" top="0.74803149606299213" bottom="0.74803149606299213" header="0.31496062992125984" footer="0.31496062992125984"/>
  <pageSetup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Z25"/>
  <sheetViews>
    <sheetView showGridLines="0" zoomScaleNormal="100" workbookViewId="0">
      <selection activeCell="I4" sqref="I4:M4"/>
    </sheetView>
  </sheetViews>
  <sheetFormatPr baseColWidth="10" defaultColWidth="11.5703125" defaultRowHeight="14.25"/>
  <cols>
    <col min="1" max="1" width="1.85546875" style="34" customWidth="1"/>
    <col min="2" max="6" width="4.5703125" style="34" customWidth="1"/>
    <col min="7" max="7" width="9.140625" style="34" customWidth="1"/>
    <col min="8" max="8" width="10.85546875" style="34" customWidth="1"/>
    <col min="9" max="9" width="7.42578125" style="34" customWidth="1"/>
    <col min="10" max="10" width="8.5703125" style="34" customWidth="1"/>
    <col min="11" max="12" width="4.5703125" style="34" customWidth="1"/>
    <col min="13" max="13" width="7.140625" style="34" customWidth="1"/>
    <col min="14" max="14" width="4.5703125" style="174" customWidth="1"/>
    <col min="15" max="15" width="4.5703125" style="34" customWidth="1"/>
    <col min="16" max="16" width="7" style="34" customWidth="1"/>
    <col min="17" max="17" width="4.5703125" style="34" customWidth="1"/>
    <col min="18" max="256" width="11.5703125" style="34"/>
    <col min="257" max="257" width="1.85546875" style="34" customWidth="1"/>
    <col min="258" max="262" width="4.5703125" style="34" customWidth="1"/>
    <col min="263" max="263" width="9.140625" style="34" customWidth="1"/>
    <col min="264" max="264" width="10.85546875" style="34" customWidth="1"/>
    <col min="265" max="265" width="7.42578125" style="34" customWidth="1"/>
    <col min="266" max="266" width="8.5703125" style="34" customWidth="1"/>
    <col min="267" max="268" width="4.5703125" style="34" customWidth="1"/>
    <col min="269" max="269" width="7.140625" style="34" customWidth="1"/>
    <col min="270" max="271" width="4.5703125" style="34" customWidth="1"/>
    <col min="272" max="272" width="7" style="34" customWidth="1"/>
    <col min="273" max="273" width="4.5703125" style="34" customWidth="1"/>
    <col min="274" max="512" width="11.5703125" style="34"/>
    <col min="513" max="513" width="1.85546875" style="34" customWidth="1"/>
    <col min="514" max="518" width="4.5703125" style="34" customWidth="1"/>
    <col min="519" max="519" width="9.140625" style="34" customWidth="1"/>
    <col min="520" max="520" width="10.85546875" style="34" customWidth="1"/>
    <col min="521" max="521" width="7.42578125" style="34" customWidth="1"/>
    <col min="522" max="522" width="8.5703125" style="34" customWidth="1"/>
    <col min="523" max="524" width="4.5703125" style="34" customWidth="1"/>
    <col min="525" max="525" width="7.140625" style="34" customWidth="1"/>
    <col min="526" max="527" width="4.5703125" style="34" customWidth="1"/>
    <col min="528" max="528" width="7" style="34" customWidth="1"/>
    <col min="529" max="529" width="4.5703125" style="34" customWidth="1"/>
    <col min="530" max="768" width="11.5703125" style="34"/>
    <col min="769" max="769" width="1.85546875" style="34" customWidth="1"/>
    <col min="770" max="774" width="4.5703125" style="34" customWidth="1"/>
    <col min="775" max="775" width="9.140625" style="34" customWidth="1"/>
    <col min="776" max="776" width="10.85546875" style="34" customWidth="1"/>
    <col min="777" max="777" width="7.42578125" style="34" customWidth="1"/>
    <col min="778" max="778" width="8.5703125" style="34" customWidth="1"/>
    <col min="779" max="780" width="4.5703125" style="34" customWidth="1"/>
    <col min="781" max="781" width="7.140625" style="34" customWidth="1"/>
    <col min="782" max="783" width="4.5703125" style="34" customWidth="1"/>
    <col min="784" max="784" width="7" style="34" customWidth="1"/>
    <col min="785" max="785" width="4.5703125" style="34" customWidth="1"/>
    <col min="786" max="1024" width="11.5703125" style="34"/>
    <col min="1025" max="1025" width="1.85546875" style="34" customWidth="1"/>
    <col min="1026" max="1030" width="4.5703125" style="34" customWidth="1"/>
    <col min="1031" max="1031" width="9.140625" style="34" customWidth="1"/>
    <col min="1032" max="1032" width="10.85546875" style="34" customWidth="1"/>
    <col min="1033" max="1033" width="7.42578125" style="34" customWidth="1"/>
    <col min="1034" max="1034" width="8.5703125" style="34" customWidth="1"/>
    <col min="1035" max="1036" width="4.5703125" style="34" customWidth="1"/>
    <col min="1037" max="1037" width="7.140625" style="34" customWidth="1"/>
    <col min="1038" max="1039" width="4.5703125" style="34" customWidth="1"/>
    <col min="1040" max="1040" width="7" style="34" customWidth="1"/>
    <col min="1041" max="1041" width="4.5703125" style="34" customWidth="1"/>
    <col min="1042" max="1280" width="11.5703125" style="34"/>
    <col min="1281" max="1281" width="1.85546875" style="34" customWidth="1"/>
    <col min="1282" max="1286" width="4.5703125" style="34" customWidth="1"/>
    <col min="1287" max="1287" width="9.140625" style="34" customWidth="1"/>
    <col min="1288" max="1288" width="10.85546875" style="34" customWidth="1"/>
    <col min="1289" max="1289" width="7.42578125" style="34" customWidth="1"/>
    <col min="1290" max="1290" width="8.5703125" style="34" customWidth="1"/>
    <col min="1291" max="1292" width="4.5703125" style="34" customWidth="1"/>
    <col min="1293" max="1293" width="7.140625" style="34" customWidth="1"/>
    <col min="1294" max="1295" width="4.5703125" style="34" customWidth="1"/>
    <col min="1296" max="1296" width="7" style="34" customWidth="1"/>
    <col min="1297" max="1297" width="4.5703125" style="34" customWidth="1"/>
    <col min="1298" max="1536" width="11.5703125" style="34"/>
    <col min="1537" max="1537" width="1.85546875" style="34" customWidth="1"/>
    <col min="1538" max="1542" width="4.5703125" style="34" customWidth="1"/>
    <col min="1543" max="1543" width="9.140625" style="34" customWidth="1"/>
    <col min="1544" max="1544" width="10.85546875" style="34" customWidth="1"/>
    <col min="1545" max="1545" width="7.42578125" style="34" customWidth="1"/>
    <col min="1546" max="1546" width="8.5703125" style="34" customWidth="1"/>
    <col min="1547" max="1548" width="4.5703125" style="34" customWidth="1"/>
    <col min="1549" max="1549" width="7.140625" style="34" customWidth="1"/>
    <col min="1550" max="1551" width="4.5703125" style="34" customWidth="1"/>
    <col min="1552" max="1552" width="7" style="34" customWidth="1"/>
    <col min="1553" max="1553" width="4.5703125" style="34" customWidth="1"/>
    <col min="1554" max="1792" width="11.5703125" style="34"/>
    <col min="1793" max="1793" width="1.85546875" style="34" customWidth="1"/>
    <col min="1794" max="1798" width="4.5703125" style="34" customWidth="1"/>
    <col min="1799" max="1799" width="9.140625" style="34" customWidth="1"/>
    <col min="1800" max="1800" width="10.85546875" style="34" customWidth="1"/>
    <col min="1801" max="1801" width="7.42578125" style="34" customWidth="1"/>
    <col min="1802" max="1802" width="8.5703125" style="34" customWidth="1"/>
    <col min="1803" max="1804" width="4.5703125" style="34" customWidth="1"/>
    <col min="1805" max="1805" width="7.140625" style="34" customWidth="1"/>
    <col min="1806" max="1807" width="4.5703125" style="34" customWidth="1"/>
    <col min="1808" max="1808" width="7" style="34" customWidth="1"/>
    <col min="1809" max="1809" width="4.5703125" style="34" customWidth="1"/>
    <col min="1810" max="2048" width="11.5703125" style="34"/>
    <col min="2049" max="2049" width="1.85546875" style="34" customWidth="1"/>
    <col min="2050" max="2054" width="4.5703125" style="34" customWidth="1"/>
    <col min="2055" max="2055" width="9.140625" style="34" customWidth="1"/>
    <col min="2056" max="2056" width="10.85546875" style="34" customWidth="1"/>
    <col min="2057" max="2057" width="7.42578125" style="34" customWidth="1"/>
    <col min="2058" max="2058" width="8.5703125" style="34" customWidth="1"/>
    <col min="2059" max="2060" width="4.5703125" style="34" customWidth="1"/>
    <col min="2061" max="2061" width="7.140625" style="34" customWidth="1"/>
    <col min="2062" max="2063" width="4.5703125" style="34" customWidth="1"/>
    <col min="2064" max="2064" width="7" style="34" customWidth="1"/>
    <col min="2065" max="2065" width="4.5703125" style="34" customWidth="1"/>
    <col min="2066" max="2304" width="11.5703125" style="34"/>
    <col min="2305" max="2305" width="1.85546875" style="34" customWidth="1"/>
    <col min="2306" max="2310" width="4.5703125" style="34" customWidth="1"/>
    <col min="2311" max="2311" width="9.140625" style="34" customWidth="1"/>
    <col min="2312" max="2312" width="10.85546875" style="34" customWidth="1"/>
    <col min="2313" max="2313" width="7.42578125" style="34" customWidth="1"/>
    <col min="2314" max="2314" width="8.5703125" style="34" customWidth="1"/>
    <col min="2315" max="2316" width="4.5703125" style="34" customWidth="1"/>
    <col min="2317" max="2317" width="7.140625" style="34" customWidth="1"/>
    <col min="2318" max="2319" width="4.5703125" style="34" customWidth="1"/>
    <col min="2320" max="2320" width="7" style="34" customWidth="1"/>
    <col min="2321" max="2321" width="4.5703125" style="34" customWidth="1"/>
    <col min="2322" max="2560" width="11.5703125" style="34"/>
    <col min="2561" max="2561" width="1.85546875" style="34" customWidth="1"/>
    <col min="2562" max="2566" width="4.5703125" style="34" customWidth="1"/>
    <col min="2567" max="2567" width="9.140625" style="34" customWidth="1"/>
    <col min="2568" max="2568" width="10.85546875" style="34" customWidth="1"/>
    <col min="2569" max="2569" width="7.42578125" style="34" customWidth="1"/>
    <col min="2570" max="2570" width="8.5703125" style="34" customWidth="1"/>
    <col min="2571" max="2572" width="4.5703125" style="34" customWidth="1"/>
    <col min="2573" max="2573" width="7.140625" style="34" customWidth="1"/>
    <col min="2574" max="2575" width="4.5703125" style="34" customWidth="1"/>
    <col min="2576" max="2576" width="7" style="34" customWidth="1"/>
    <col min="2577" max="2577" width="4.5703125" style="34" customWidth="1"/>
    <col min="2578" max="2816" width="11.5703125" style="34"/>
    <col min="2817" max="2817" width="1.85546875" style="34" customWidth="1"/>
    <col min="2818" max="2822" width="4.5703125" style="34" customWidth="1"/>
    <col min="2823" max="2823" width="9.140625" style="34" customWidth="1"/>
    <col min="2824" max="2824" width="10.85546875" style="34" customWidth="1"/>
    <col min="2825" max="2825" width="7.42578125" style="34" customWidth="1"/>
    <col min="2826" max="2826" width="8.5703125" style="34" customWidth="1"/>
    <col min="2827" max="2828" width="4.5703125" style="34" customWidth="1"/>
    <col min="2829" max="2829" width="7.140625" style="34" customWidth="1"/>
    <col min="2830" max="2831" width="4.5703125" style="34" customWidth="1"/>
    <col min="2832" max="2832" width="7" style="34" customWidth="1"/>
    <col min="2833" max="2833" width="4.5703125" style="34" customWidth="1"/>
    <col min="2834" max="3072" width="11.5703125" style="34"/>
    <col min="3073" max="3073" width="1.85546875" style="34" customWidth="1"/>
    <col min="3074" max="3078" width="4.5703125" style="34" customWidth="1"/>
    <col min="3079" max="3079" width="9.140625" style="34" customWidth="1"/>
    <col min="3080" max="3080" width="10.85546875" style="34" customWidth="1"/>
    <col min="3081" max="3081" width="7.42578125" style="34" customWidth="1"/>
    <col min="3082" max="3082" width="8.5703125" style="34" customWidth="1"/>
    <col min="3083" max="3084" width="4.5703125" style="34" customWidth="1"/>
    <col min="3085" max="3085" width="7.140625" style="34" customWidth="1"/>
    <col min="3086" max="3087" width="4.5703125" style="34" customWidth="1"/>
    <col min="3088" max="3088" width="7" style="34" customWidth="1"/>
    <col min="3089" max="3089" width="4.5703125" style="34" customWidth="1"/>
    <col min="3090" max="3328" width="11.5703125" style="34"/>
    <col min="3329" max="3329" width="1.85546875" style="34" customWidth="1"/>
    <col min="3330" max="3334" width="4.5703125" style="34" customWidth="1"/>
    <col min="3335" max="3335" width="9.140625" style="34" customWidth="1"/>
    <col min="3336" max="3336" width="10.85546875" style="34" customWidth="1"/>
    <col min="3337" max="3337" width="7.42578125" style="34" customWidth="1"/>
    <col min="3338" max="3338" width="8.5703125" style="34" customWidth="1"/>
    <col min="3339" max="3340" width="4.5703125" style="34" customWidth="1"/>
    <col min="3341" max="3341" width="7.140625" style="34" customWidth="1"/>
    <col min="3342" max="3343" width="4.5703125" style="34" customWidth="1"/>
    <col min="3344" max="3344" width="7" style="34" customWidth="1"/>
    <col min="3345" max="3345" width="4.5703125" style="34" customWidth="1"/>
    <col min="3346" max="3584" width="11.5703125" style="34"/>
    <col min="3585" max="3585" width="1.85546875" style="34" customWidth="1"/>
    <col min="3586" max="3590" width="4.5703125" style="34" customWidth="1"/>
    <col min="3591" max="3591" width="9.140625" style="34" customWidth="1"/>
    <col min="3592" max="3592" width="10.85546875" style="34" customWidth="1"/>
    <col min="3593" max="3593" width="7.42578125" style="34" customWidth="1"/>
    <col min="3594" max="3594" width="8.5703125" style="34" customWidth="1"/>
    <col min="3595" max="3596" width="4.5703125" style="34" customWidth="1"/>
    <col min="3597" max="3597" width="7.140625" style="34" customWidth="1"/>
    <col min="3598" max="3599" width="4.5703125" style="34" customWidth="1"/>
    <col min="3600" max="3600" width="7" style="34" customWidth="1"/>
    <col min="3601" max="3601" width="4.5703125" style="34" customWidth="1"/>
    <col min="3602" max="3840" width="11.5703125" style="34"/>
    <col min="3841" max="3841" width="1.85546875" style="34" customWidth="1"/>
    <col min="3842" max="3846" width="4.5703125" style="34" customWidth="1"/>
    <col min="3847" max="3847" width="9.140625" style="34" customWidth="1"/>
    <col min="3848" max="3848" width="10.85546875" style="34" customWidth="1"/>
    <col min="3849" max="3849" width="7.42578125" style="34" customWidth="1"/>
    <col min="3850" max="3850" width="8.5703125" style="34" customWidth="1"/>
    <col min="3851" max="3852" width="4.5703125" style="34" customWidth="1"/>
    <col min="3853" max="3853" width="7.140625" style="34" customWidth="1"/>
    <col min="3854" max="3855" width="4.5703125" style="34" customWidth="1"/>
    <col min="3856" max="3856" width="7" style="34" customWidth="1"/>
    <col min="3857" max="3857" width="4.5703125" style="34" customWidth="1"/>
    <col min="3858" max="4096" width="11.5703125" style="34"/>
    <col min="4097" max="4097" width="1.85546875" style="34" customWidth="1"/>
    <col min="4098" max="4102" width="4.5703125" style="34" customWidth="1"/>
    <col min="4103" max="4103" width="9.140625" style="34" customWidth="1"/>
    <col min="4104" max="4104" width="10.85546875" style="34" customWidth="1"/>
    <col min="4105" max="4105" width="7.42578125" style="34" customWidth="1"/>
    <col min="4106" max="4106" width="8.5703125" style="34" customWidth="1"/>
    <col min="4107" max="4108" width="4.5703125" style="34" customWidth="1"/>
    <col min="4109" max="4109" width="7.140625" style="34" customWidth="1"/>
    <col min="4110" max="4111" width="4.5703125" style="34" customWidth="1"/>
    <col min="4112" max="4112" width="7" style="34" customWidth="1"/>
    <col min="4113" max="4113" width="4.5703125" style="34" customWidth="1"/>
    <col min="4114" max="4352" width="11.5703125" style="34"/>
    <col min="4353" max="4353" width="1.85546875" style="34" customWidth="1"/>
    <col min="4354" max="4358" width="4.5703125" style="34" customWidth="1"/>
    <col min="4359" max="4359" width="9.140625" style="34" customWidth="1"/>
    <col min="4360" max="4360" width="10.85546875" style="34" customWidth="1"/>
    <col min="4361" max="4361" width="7.42578125" style="34" customWidth="1"/>
    <col min="4362" max="4362" width="8.5703125" style="34" customWidth="1"/>
    <col min="4363" max="4364" width="4.5703125" style="34" customWidth="1"/>
    <col min="4365" max="4365" width="7.140625" style="34" customWidth="1"/>
    <col min="4366" max="4367" width="4.5703125" style="34" customWidth="1"/>
    <col min="4368" max="4368" width="7" style="34" customWidth="1"/>
    <col min="4369" max="4369" width="4.5703125" style="34" customWidth="1"/>
    <col min="4370" max="4608" width="11.5703125" style="34"/>
    <col min="4609" max="4609" width="1.85546875" style="34" customWidth="1"/>
    <col min="4610" max="4614" width="4.5703125" style="34" customWidth="1"/>
    <col min="4615" max="4615" width="9.140625" style="34" customWidth="1"/>
    <col min="4616" max="4616" width="10.85546875" style="34" customWidth="1"/>
    <col min="4617" max="4617" width="7.42578125" style="34" customWidth="1"/>
    <col min="4618" max="4618" width="8.5703125" style="34" customWidth="1"/>
    <col min="4619" max="4620" width="4.5703125" style="34" customWidth="1"/>
    <col min="4621" max="4621" width="7.140625" style="34" customWidth="1"/>
    <col min="4622" max="4623" width="4.5703125" style="34" customWidth="1"/>
    <col min="4624" max="4624" width="7" style="34" customWidth="1"/>
    <col min="4625" max="4625" width="4.5703125" style="34" customWidth="1"/>
    <col min="4626" max="4864" width="11.5703125" style="34"/>
    <col min="4865" max="4865" width="1.85546875" style="34" customWidth="1"/>
    <col min="4866" max="4870" width="4.5703125" style="34" customWidth="1"/>
    <col min="4871" max="4871" width="9.140625" style="34" customWidth="1"/>
    <col min="4872" max="4872" width="10.85546875" style="34" customWidth="1"/>
    <col min="4873" max="4873" width="7.42578125" style="34" customWidth="1"/>
    <col min="4874" max="4874" width="8.5703125" style="34" customWidth="1"/>
    <col min="4875" max="4876" width="4.5703125" style="34" customWidth="1"/>
    <col min="4877" max="4877" width="7.140625" style="34" customWidth="1"/>
    <col min="4878" max="4879" width="4.5703125" style="34" customWidth="1"/>
    <col min="4880" max="4880" width="7" style="34" customWidth="1"/>
    <col min="4881" max="4881" width="4.5703125" style="34" customWidth="1"/>
    <col min="4882" max="5120" width="11.5703125" style="34"/>
    <col min="5121" max="5121" width="1.85546875" style="34" customWidth="1"/>
    <col min="5122" max="5126" width="4.5703125" style="34" customWidth="1"/>
    <col min="5127" max="5127" width="9.140625" style="34" customWidth="1"/>
    <col min="5128" max="5128" width="10.85546875" style="34" customWidth="1"/>
    <col min="5129" max="5129" width="7.42578125" style="34" customWidth="1"/>
    <col min="5130" max="5130" width="8.5703125" style="34" customWidth="1"/>
    <col min="5131" max="5132" width="4.5703125" style="34" customWidth="1"/>
    <col min="5133" max="5133" width="7.140625" style="34" customWidth="1"/>
    <col min="5134" max="5135" width="4.5703125" style="34" customWidth="1"/>
    <col min="5136" max="5136" width="7" style="34" customWidth="1"/>
    <col min="5137" max="5137" width="4.5703125" style="34" customWidth="1"/>
    <col min="5138" max="5376" width="11.5703125" style="34"/>
    <col min="5377" max="5377" width="1.85546875" style="34" customWidth="1"/>
    <col min="5378" max="5382" width="4.5703125" style="34" customWidth="1"/>
    <col min="5383" max="5383" width="9.140625" style="34" customWidth="1"/>
    <col min="5384" max="5384" width="10.85546875" style="34" customWidth="1"/>
    <col min="5385" max="5385" width="7.42578125" style="34" customWidth="1"/>
    <col min="5386" max="5386" width="8.5703125" style="34" customWidth="1"/>
    <col min="5387" max="5388" width="4.5703125" style="34" customWidth="1"/>
    <col min="5389" max="5389" width="7.140625" style="34" customWidth="1"/>
    <col min="5390" max="5391" width="4.5703125" style="34" customWidth="1"/>
    <col min="5392" max="5392" width="7" style="34" customWidth="1"/>
    <col min="5393" max="5393" width="4.5703125" style="34" customWidth="1"/>
    <col min="5394" max="5632" width="11.5703125" style="34"/>
    <col min="5633" max="5633" width="1.85546875" style="34" customWidth="1"/>
    <col min="5634" max="5638" width="4.5703125" style="34" customWidth="1"/>
    <col min="5639" max="5639" width="9.140625" style="34" customWidth="1"/>
    <col min="5640" max="5640" width="10.85546875" style="34" customWidth="1"/>
    <col min="5641" max="5641" width="7.42578125" style="34" customWidth="1"/>
    <col min="5642" max="5642" width="8.5703125" style="34" customWidth="1"/>
    <col min="5643" max="5644" width="4.5703125" style="34" customWidth="1"/>
    <col min="5645" max="5645" width="7.140625" style="34" customWidth="1"/>
    <col min="5646" max="5647" width="4.5703125" style="34" customWidth="1"/>
    <col min="5648" max="5648" width="7" style="34" customWidth="1"/>
    <col min="5649" max="5649" width="4.5703125" style="34" customWidth="1"/>
    <col min="5650" max="5888" width="11.5703125" style="34"/>
    <col min="5889" max="5889" width="1.85546875" style="34" customWidth="1"/>
    <col min="5890" max="5894" width="4.5703125" style="34" customWidth="1"/>
    <col min="5895" max="5895" width="9.140625" style="34" customWidth="1"/>
    <col min="5896" max="5896" width="10.85546875" style="34" customWidth="1"/>
    <col min="5897" max="5897" width="7.42578125" style="34" customWidth="1"/>
    <col min="5898" max="5898" width="8.5703125" style="34" customWidth="1"/>
    <col min="5899" max="5900" width="4.5703125" style="34" customWidth="1"/>
    <col min="5901" max="5901" width="7.140625" style="34" customWidth="1"/>
    <col min="5902" max="5903" width="4.5703125" style="34" customWidth="1"/>
    <col min="5904" max="5904" width="7" style="34" customWidth="1"/>
    <col min="5905" max="5905" width="4.5703125" style="34" customWidth="1"/>
    <col min="5906" max="6144" width="11.5703125" style="34"/>
    <col min="6145" max="6145" width="1.85546875" style="34" customWidth="1"/>
    <col min="6146" max="6150" width="4.5703125" style="34" customWidth="1"/>
    <col min="6151" max="6151" width="9.140625" style="34" customWidth="1"/>
    <col min="6152" max="6152" width="10.85546875" style="34" customWidth="1"/>
    <col min="6153" max="6153" width="7.42578125" style="34" customWidth="1"/>
    <col min="6154" max="6154" width="8.5703125" style="34" customWidth="1"/>
    <col min="6155" max="6156" width="4.5703125" style="34" customWidth="1"/>
    <col min="6157" max="6157" width="7.140625" style="34" customWidth="1"/>
    <col min="6158" max="6159" width="4.5703125" style="34" customWidth="1"/>
    <col min="6160" max="6160" width="7" style="34" customWidth="1"/>
    <col min="6161" max="6161" width="4.5703125" style="34" customWidth="1"/>
    <col min="6162" max="6400" width="11.5703125" style="34"/>
    <col min="6401" max="6401" width="1.85546875" style="34" customWidth="1"/>
    <col min="6402" max="6406" width="4.5703125" style="34" customWidth="1"/>
    <col min="6407" max="6407" width="9.140625" style="34" customWidth="1"/>
    <col min="6408" max="6408" width="10.85546875" style="34" customWidth="1"/>
    <col min="6409" max="6409" width="7.42578125" style="34" customWidth="1"/>
    <col min="6410" max="6410" width="8.5703125" style="34" customWidth="1"/>
    <col min="6411" max="6412" width="4.5703125" style="34" customWidth="1"/>
    <col min="6413" max="6413" width="7.140625" style="34" customWidth="1"/>
    <col min="6414" max="6415" width="4.5703125" style="34" customWidth="1"/>
    <col min="6416" max="6416" width="7" style="34" customWidth="1"/>
    <col min="6417" max="6417" width="4.5703125" style="34" customWidth="1"/>
    <col min="6418" max="6656" width="11.5703125" style="34"/>
    <col min="6657" max="6657" width="1.85546875" style="34" customWidth="1"/>
    <col min="6658" max="6662" width="4.5703125" style="34" customWidth="1"/>
    <col min="6663" max="6663" width="9.140625" style="34" customWidth="1"/>
    <col min="6664" max="6664" width="10.85546875" style="34" customWidth="1"/>
    <col min="6665" max="6665" width="7.42578125" style="34" customWidth="1"/>
    <col min="6666" max="6666" width="8.5703125" style="34" customWidth="1"/>
    <col min="6667" max="6668" width="4.5703125" style="34" customWidth="1"/>
    <col min="6669" max="6669" width="7.140625" style="34" customWidth="1"/>
    <col min="6670" max="6671" width="4.5703125" style="34" customWidth="1"/>
    <col min="6672" max="6672" width="7" style="34" customWidth="1"/>
    <col min="6673" max="6673" width="4.5703125" style="34" customWidth="1"/>
    <col min="6674" max="6912" width="11.5703125" style="34"/>
    <col min="6913" max="6913" width="1.85546875" style="34" customWidth="1"/>
    <col min="6914" max="6918" width="4.5703125" style="34" customWidth="1"/>
    <col min="6919" max="6919" width="9.140625" style="34" customWidth="1"/>
    <col min="6920" max="6920" width="10.85546875" style="34" customWidth="1"/>
    <col min="6921" max="6921" width="7.42578125" style="34" customWidth="1"/>
    <col min="6922" max="6922" width="8.5703125" style="34" customWidth="1"/>
    <col min="6923" max="6924" width="4.5703125" style="34" customWidth="1"/>
    <col min="6925" max="6925" width="7.140625" style="34" customWidth="1"/>
    <col min="6926" max="6927" width="4.5703125" style="34" customWidth="1"/>
    <col min="6928" max="6928" width="7" style="34" customWidth="1"/>
    <col min="6929" max="6929" width="4.5703125" style="34" customWidth="1"/>
    <col min="6930" max="7168" width="11.5703125" style="34"/>
    <col min="7169" max="7169" width="1.85546875" style="34" customWidth="1"/>
    <col min="7170" max="7174" width="4.5703125" style="34" customWidth="1"/>
    <col min="7175" max="7175" width="9.140625" style="34" customWidth="1"/>
    <col min="7176" max="7176" width="10.85546875" style="34" customWidth="1"/>
    <col min="7177" max="7177" width="7.42578125" style="34" customWidth="1"/>
    <col min="7178" max="7178" width="8.5703125" style="34" customWidth="1"/>
    <col min="7179" max="7180" width="4.5703125" style="34" customWidth="1"/>
    <col min="7181" max="7181" width="7.140625" style="34" customWidth="1"/>
    <col min="7182" max="7183" width="4.5703125" style="34" customWidth="1"/>
    <col min="7184" max="7184" width="7" style="34" customWidth="1"/>
    <col min="7185" max="7185" width="4.5703125" style="34" customWidth="1"/>
    <col min="7186" max="7424" width="11.5703125" style="34"/>
    <col min="7425" max="7425" width="1.85546875" style="34" customWidth="1"/>
    <col min="7426" max="7430" width="4.5703125" style="34" customWidth="1"/>
    <col min="7431" max="7431" width="9.140625" style="34" customWidth="1"/>
    <col min="7432" max="7432" width="10.85546875" style="34" customWidth="1"/>
    <col min="7433" max="7433" width="7.42578125" style="34" customWidth="1"/>
    <col min="7434" max="7434" width="8.5703125" style="34" customWidth="1"/>
    <col min="7435" max="7436" width="4.5703125" style="34" customWidth="1"/>
    <col min="7437" max="7437" width="7.140625" style="34" customWidth="1"/>
    <col min="7438" max="7439" width="4.5703125" style="34" customWidth="1"/>
    <col min="7440" max="7440" width="7" style="34" customWidth="1"/>
    <col min="7441" max="7441" width="4.5703125" style="34" customWidth="1"/>
    <col min="7442" max="7680" width="11.5703125" style="34"/>
    <col min="7681" max="7681" width="1.85546875" style="34" customWidth="1"/>
    <col min="7682" max="7686" width="4.5703125" style="34" customWidth="1"/>
    <col min="7687" max="7687" width="9.140625" style="34" customWidth="1"/>
    <col min="7688" max="7688" width="10.85546875" style="34" customWidth="1"/>
    <col min="7689" max="7689" width="7.42578125" style="34" customWidth="1"/>
    <col min="7690" max="7690" width="8.5703125" style="34" customWidth="1"/>
    <col min="7691" max="7692" width="4.5703125" style="34" customWidth="1"/>
    <col min="7693" max="7693" width="7.140625" style="34" customWidth="1"/>
    <col min="7694" max="7695" width="4.5703125" style="34" customWidth="1"/>
    <col min="7696" max="7696" width="7" style="34" customWidth="1"/>
    <col min="7697" max="7697" width="4.5703125" style="34" customWidth="1"/>
    <col min="7698" max="7936" width="11.5703125" style="34"/>
    <col min="7937" max="7937" width="1.85546875" style="34" customWidth="1"/>
    <col min="7938" max="7942" width="4.5703125" style="34" customWidth="1"/>
    <col min="7943" max="7943" width="9.140625" style="34" customWidth="1"/>
    <col min="7944" max="7944" width="10.85546875" style="34" customWidth="1"/>
    <col min="7945" max="7945" width="7.42578125" style="34" customWidth="1"/>
    <col min="7946" max="7946" width="8.5703125" style="34" customWidth="1"/>
    <col min="7947" max="7948" width="4.5703125" style="34" customWidth="1"/>
    <col min="7949" max="7949" width="7.140625" style="34" customWidth="1"/>
    <col min="7950" max="7951" width="4.5703125" style="34" customWidth="1"/>
    <col min="7952" max="7952" width="7" style="34" customWidth="1"/>
    <col min="7953" max="7953" width="4.5703125" style="34" customWidth="1"/>
    <col min="7954" max="8192" width="11.5703125" style="34"/>
    <col min="8193" max="8193" width="1.85546875" style="34" customWidth="1"/>
    <col min="8194" max="8198" width="4.5703125" style="34" customWidth="1"/>
    <col min="8199" max="8199" width="9.140625" style="34" customWidth="1"/>
    <col min="8200" max="8200" width="10.85546875" style="34" customWidth="1"/>
    <col min="8201" max="8201" width="7.42578125" style="34" customWidth="1"/>
    <col min="8202" max="8202" width="8.5703125" style="34" customWidth="1"/>
    <col min="8203" max="8204" width="4.5703125" style="34" customWidth="1"/>
    <col min="8205" max="8205" width="7.140625" style="34" customWidth="1"/>
    <col min="8206" max="8207" width="4.5703125" style="34" customWidth="1"/>
    <col min="8208" max="8208" width="7" style="34" customWidth="1"/>
    <col min="8209" max="8209" width="4.5703125" style="34" customWidth="1"/>
    <col min="8210" max="8448" width="11.5703125" style="34"/>
    <col min="8449" max="8449" width="1.85546875" style="34" customWidth="1"/>
    <col min="8450" max="8454" width="4.5703125" style="34" customWidth="1"/>
    <col min="8455" max="8455" width="9.140625" style="34" customWidth="1"/>
    <col min="8456" max="8456" width="10.85546875" style="34" customWidth="1"/>
    <col min="8457" max="8457" width="7.42578125" style="34" customWidth="1"/>
    <col min="8458" max="8458" width="8.5703125" style="34" customWidth="1"/>
    <col min="8459" max="8460" width="4.5703125" style="34" customWidth="1"/>
    <col min="8461" max="8461" width="7.140625" style="34" customWidth="1"/>
    <col min="8462" max="8463" width="4.5703125" style="34" customWidth="1"/>
    <col min="8464" max="8464" width="7" style="34" customWidth="1"/>
    <col min="8465" max="8465" width="4.5703125" style="34" customWidth="1"/>
    <col min="8466" max="8704" width="11.5703125" style="34"/>
    <col min="8705" max="8705" width="1.85546875" style="34" customWidth="1"/>
    <col min="8706" max="8710" width="4.5703125" style="34" customWidth="1"/>
    <col min="8711" max="8711" width="9.140625" style="34" customWidth="1"/>
    <col min="8712" max="8712" width="10.85546875" style="34" customWidth="1"/>
    <col min="8713" max="8713" width="7.42578125" style="34" customWidth="1"/>
    <col min="8714" max="8714" width="8.5703125" style="34" customWidth="1"/>
    <col min="8715" max="8716" width="4.5703125" style="34" customWidth="1"/>
    <col min="8717" max="8717" width="7.140625" style="34" customWidth="1"/>
    <col min="8718" max="8719" width="4.5703125" style="34" customWidth="1"/>
    <col min="8720" max="8720" width="7" style="34" customWidth="1"/>
    <col min="8721" max="8721" width="4.5703125" style="34" customWidth="1"/>
    <col min="8722" max="8960" width="11.5703125" style="34"/>
    <col min="8961" max="8961" width="1.85546875" style="34" customWidth="1"/>
    <col min="8962" max="8966" width="4.5703125" style="34" customWidth="1"/>
    <col min="8967" max="8967" width="9.140625" style="34" customWidth="1"/>
    <col min="8968" max="8968" width="10.85546875" style="34" customWidth="1"/>
    <col min="8969" max="8969" width="7.42578125" style="34" customWidth="1"/>
    <col min="8970" max="8970" width="8.5703125" style="34" customWidth="1"/>
    <col min="8971" max="8972" width="4.5703125" style="34" customWidth="1"/>
    <col min="8973" max="8973" width="7.140625" style="34" customWidth="1"/>
    <col min="8974" max="8975" width="4.5703125" style="34" customWidth="1"/>
    <col min="8976" max="8976" width="7" style="34" customWidth="1"/>
    <col min="8977" max="8977" width="4.5703125" style="34" customWidth="1"/>
    <col min="8978" max="9216" width="11.5703125" style="34"/>
    <col min="9217" max="9217" width="1.85546875" style="34" customWidth="1"/>
    <col min="9218" max="9222" width="4.5703125" style="34" customWidth="1"/>
    <col min="9223" max="9223" width="9.140625" style="34" customWidth="1"/>
    <col min="9224" max="9224" width="10.85546875" style="34" customWidth="1"/>
    <col min="9225" max="9225" width="7.42578125" style="34" customWidth="1"/>
    <col min="9226" max="9226" width="8.5703125" style="34" customWidth="1"/>
    <col min="9227" max="9228" width="4.5703125" style="34" customWidth="1"/>
    <col min="9229" max="9229" width="7.140625" style="34" customWidth="1"/>
    <col min="9230" max="9231" width="4.5703125" style="34" customWidth="1"/>
    <col min="9232" max="9232" width="7" style="34" customWidth="1"/>
    <col min="9233" max="9233" width="4.5703125" style="34" customWidth="1"/>
    <col min="9234" max="9472" width="11.5703125" style="34"/>
    <col min="9473" max="9473" width="1.85546875" style="34" customWidth="1"/>
    <col min="9474" max="9478" width="4.5703125" style="34" customWidth="1"/>
    <col min="9479" max="9479" width="9.140625" style="34" customWidth="1"/>
    <col min="9480" max="9480" width="10.85546875" style="34" customWidth="1"/>
    <col min="9481" max="9481" width="7.42578125" style="34" customWidth="1"/>
    <col min="9482" max="9482" width="8.5703125" style="34" customWidth="1"/>
    <col min="9483" max="9484" width="4.5703125" style="34" customWidth="1"/>
    <col min="9485" max="9485" width="7.140625" style="34" customWidth="1"/>
    <col min="9486" max="9487" width="4.5703125" style="34" customWidth="1"/>
    <col min="9488" max="9488" width="7" style="34" customWidth="1"/>
    <col min="9489" max="9489" width="4.5703125" style="34" customWidth="1"/>
    <col min="9490" max="9728" width="11.5703125" style="34"/>
    <col min="9729" max="9729" width="1.85546875" style="34" customWidth="1"/>
    <col min="9730" max="9734" width="4.5703125" style="34" customWidth="1"/>
    <col min="9735" max="9735" width="9.140625" style="34" customWidth="1"/>
    <col min="9736" max="9736" width="10.85546875" style="34" customWidth="1"/>
    <col min="9737" max="9737" width="7.42578125" style="34" customWidth="1"/>
    <col min="9738" max="9738" width="8.5703125" style="34" customWidth="1"/>
    <col min="9739" max="9740" width="4.5703125" style="34" customWidth="1"/>
    <col min="9741" max="9741" width="7.140625" style="34" customWidth="1"/>
    <col min="9742" max="9743" width="4.5703125" style="34" customWidth="1"/>
    <col min="9744" max="9744" width="7" style="34" customWidth="1"/>
    <col min="9745" max="9745" width="4.5703125" style="34" customWidth="1"/>
    <col min="9746" max="9984" width="11.5703125" style="34"/>
    <col min="9985" max="9985" width="1.85546875" style="34" customWidth="1"/>
    <col min="9986" max="9990" width="4.5703125" style="34" customWidth="1"/>
    <col min="9991" max="9991" width="9.140625" style="34" customWidth="1"/>
    <col min="9992" max="9992" width="10.85546875" style="34" customWidth="1"/>
    <col min="9993" max="9993" width="7.42578125" style="34" customWidth="1"/>
    <col min="9994" max="9994" width="8.5703125" style="34" customWidth="1"/>
    <col min="9995" max="9996" width="4.5703125" style="34" customWidth="1"/>
    <col min="9997" max="9997" width="7.140625" style="34" customWidth="1"/>
    <col min="9998" max="9999" width="4.5703125" style="34" customWidth="1"/>
    <col min="10000" max="10000" width="7" style="34" customWidth="1"/>
    <col min="10001" max="10001" width="4.5703125" style="34" customWidth="1"/>
    <col min="10002" max="10240" width="11.5703125" style="34"/>
    <col min="10241" max="10241" width="1.85546875" style="34" customWidth="1"/>
    <col min="10242" max="10246" width="4.5703125" style="34" customWidth="1"/>
    <col min="10247" max="10247" width="9.140625" style="34" customWidth="1"/>
    <col min="10248" max="10248" width="10.85546875" style="34" customWidth="1"/>
    <col min="10249" max="10249" width="7.42578125" style="34" customWidth="1"/>
    <col min="10250" max="10250" width="8.5703125" style="34" customWidth="1"/>
    <col min="10251" max="10252" width="4.5703125" style="34" customWidth="1"/>
    <col min="10253" max="10253" width="7.140625" style="34" customWidth="1"/>
    <col min="10254" max="10255" width="4.5703125" style="34" customWidth="1"/>
    <col min="10256" max="10256" width="7" style="34" customWidth="1"/>
    <col min="10257" max="10257" width="4.5703125" style="34" customWidth="1"/>
    <col min="10258" max="10496" width="11.5703125" style="34"/>
    <col min="10497" max="10497" width="1.85546875" style="34" customWidth="1"/>
    <col min="10498" max="10502" width="4.5703125" style="34" customWidth="1"/>
    <col min="10503" max="10503" width="9.140625" style="34" customWidth="1"/>
    <col min="10504" max="10504" width="10.85546875" style="34" customWidth="1"/>
    <col min="10505" max="10505" width="7.42578125" style="34" customWidth="1"/>
    <col min="10506" max="10506" width="8.5703125" style="34" customWidth="1"/>
    <col min="10507" max="10508" width="4.5703125" style="34" customWidth="1"/>
    <col min="10509" max="10509" width="7.140625" style="34" customWidth="1"/>
    <col min="10510" max="10511" width="4.5703125" style="34" customWidth="1"/>
    <col min="10512" max="10512" width="7" style="34" customWidth="1"/>
    <col min="10513" max="10513" width="4.5703125" style="34" customWidth="1"/>
    <col min="10514" max="10752" width="11.5703125" style="34"/>
    <col min="10753" max="10753" width="1.85546875" style="34" customWidth="1"/>
    <col min="10754" max="10758" width="4.5703125" style="34" customWidth="1"/>
    <col min="10759" max="10759" width="9.140625" style="34" customWidth="1"/>
    <col min="10760" max="10760" width="10.85546875" style="34" customWidth="1"/>
    <col min="10761" max="10761" width="7.42578125" style="34" customWidth="1"/>
    <col min="10762" max="10762" width="8.5703125" style="34" customWidth="1"/>
    <col min="10763" max="10764" width="4.5703125" style="34" customWidth="1"/>
    <col min="10765" max="10765" width="7.140625" style="34" customWidth="1"/>
    <col min="10766" max="10767" width="4.5703125" style="34" customWidth="1"/>
    <col min="10768" max="10768" width="7" style="34" customWidth="1"/>
    <col min="10769" max="10769" width="4.5703125" style="34" customWidth="1"/>
    <col min="10770" max="11008" width="11.5703125" style="34"/>
    <col min="11009" max="11009" width="1.85546875" style="34" customWidth="1"/>
    <col min="11010" max="11014" width="4.5703125" style="34" customWidth="1"/>
    <col min="11015" max="11015" width="9.140625" style="34" customWidth="1"/>
    <col min="11016" max="11016" width="10.85546875" style="34" customWidth="1"/>
    <col min="11017" max="11017" width="7.42578125" style="34" customWidth="1"/>
    <col min="11018" max="11018" width="8.5703125" style="34" customWidth="1"/>
    <col min="11019" max="11020" width="4.5703125" style="34" customWidth="1"/>
    <col min="11021" max="11021" width="7.140625" style="34" customWidth="1"/>
    <col min="11022" max="11023" width="4.5703125" style="34" customWidth="1"/>
    <col min="11024" max="11024" width="7" style="34" customWidth="1"/>
    <col min="11025" max="11025" width="4.5703125" style="34" customWidth="1"/>
    <col min="11026" max="11264" width="11.5703125" style="34"/>
    <col min="11265" max="11265" width="1.85546875" style="34" customWidth="1"/>
    <col min="11266" max="11270" width="4.5703125" style="34" customWidth="1"/>
    <col min="11271" max="11271" width="9.140625" style="34" customWidth="1"/>
    <col min="11272" max="11272" width="10.85546875" style="34" customWidth="1"/>
    <col min="11273" max="11273" width="7.42578125" style="34" customWidth="1"/>
    <col min="11274" max="11274" width="8.5703125" style="34" customWidth="1"/>
    <col min="11275" max="11276" width="4.5703125" style="34" customWidth="1"/>
    <col min="11277" max="11277" width="7.140625" style="34" customWidth="1"/>
    <col min="11278" max="11279" width="4.5703125" style="34" customWidth="1"/>
    <col min="11280" max="11280" width="7" style="34" customWidth="1"/>
    <col min="11281" max="11281" width="4.5703125" style="34" customWidth="1"/>
    <col min="11282" max="11520" width="11.5703125" style="34"/>
    <col min="11521" max="11521" width="1.85546875" style="34" customWidth="1"/>
    <col min="11522" max="11526" width="4.5703125" style="34" customWidth="1"/>
    <col min="11527" max="11527" width="9.140625" style="34" customWidth="1"/>
    <col min="11528" max="11528" width="10.85546875" style="34" customWidth="1"/>
    <col min="11529" max="11529" width="7.42578125" style="34" customWidth="1"/>
    <col min="11530" max="11530" width="8.5703125" style="34" customWidth="1"/>
    <col min="11531" max="11532" width="4.5703125" style="34" customWidth="1"/>
    <col min="11533" max="11533" width="7.140625" style="34" customWidth="1"/>
    <col min="11534" max="11535" width="4.5703125" style="34" customWidth="1"/>
    <col min="11536" max="11536" width="7" style="34" customWidth="1"/>
    <col min="11537" max="11537" width="4.5703125" style="34" customWidth="1"/>
    <col min="11538" max="11776" width="11.5703125" style="34"/>
    <col min="11777" max="11777" width="1.85546875" style="34" customWidth="1"/>
    <col min="11778" max="11782" width="4.5703125" style="34" customWidth="1"/>
    <col min="11783" max="11783" width="9.140625" style="34" customWidth="1"/>
    <col min="11784" max="11784" width="10.85546875" style="34" customWidth="1"/>
    <col min="11785" max="11785" width="7.42578125" style="34" customWidth="1"/>
    <col min="11786" max="11786" width="8.5703125" style="34" customWidth="1"/>
    <col min="11787" max="11788" width="4.5703125" style="34" customWidth="1"/>
    <col min="11789" max="11789" width="7.140625" style="34" customWidth="1"/>
    <col min="11790" max="11791" width="4.5703125" style="34" customWidth="1"/>
    <col min="11792" max="11792" width="7" style="34" customWidth="1"/>
    <col min="11793" max="11793" width="4.5703125" style="34" customWidth="1"/>
    <col min="11794" max="12032" width="11.5703125" style="34"/>
    <col min="12033" max="12033" width="1.85546875" style="34" customWidth="1"/>
    <col min="12034" max="12038" width="4.5703125" style="34" customWidth="1"/>
    <col min="12039" max="12039" width="9.140625" style="34" customWidth="1"/>
    <col min="12040" max="12040" width="10.85546875" style="34" customWidth="1"/>
    <col min="12041" max="12041" width="7.42578125" style="34" customWidth="1"/>
    <col min="12042" max="12042" width="8.5703125" style="34" customWidth="1"/>
    <col min="12043" max="12044" width="4.5703125" style="34" customWidth="1"/>
    <col min="12045" max="12045" width="7.140625" style="34" customWidth="1"/>
    <col min="12046" max="12047" width="4.5703125" style="34" customWidth="1"/>
    <col min="12048" max="12048" width="7" style="34" customWidth="1"/>
    <col min="12049" max="12049" width="4.5703125" style="34" customWidth="1"/>
    <col min="12050" max="12288" width="11.5703125" style="34"/>
    <col min="12289" max="12289" width="1.85546875" style="34" customWidth="1"/>
    <col min="12290" max="12294" width="4.5703125" style="34" customWidth="1"/>
    <col min="12295" max="12295" width="9.140625" style="34" customWidth="1"/>
    <col min="12296" max="12296" width="10.85546875" style="34" customWidth="1"/>
    <col min="12297" max="12297" width="7.42578125" style="34" customWidth="1"/>
    <col min="12298" max="12298" width="8.5703125" style="34" customWidth="1"/>
    <col min="12299" max="12300" width="4.5703125" style="34" customWidth="1"/>
    <col min="12301" max="12301" width="7.140625" style="34" customWidth="1"/>
    <col min="12302" max="12303" width="4.5703125" style="34" customWidth="1"/>
    <col min="12304" max="12304" width="7" style="34" customWidth="1"/>
    <col min="12305" max="12305" width="4.5703125" style="34" customWidth="1"/>
    <col min="12306" max="12544" width="11.5703125" style="34"/>
    <col min="12545" max="12545" width="1.85546875" style="34" customWidth="1"/>
    <col min="12546" max="12550" width="4.5703125" style="34" customWidth="1"/>
    <col min="12551" max="12551" width="9.140625" style="34" customWidth="1"/>
    <col min="12552" max="12552" width="10.85546875" style="34" customWidth="1"/>
    <col min="12553" max="12553" width="7.42578125" style="34" customWidth="1"/>
    <col min="12554" max="12554" width="8.5703125" style="34" customWidth="1"/>
    <col min="12555" max="12556" width="4.5703125" style="34" customWidth="1"/>
    <col min="12557" max="12557" width="7.140625" style="34" customWidth="1"/>
    <col min="12558" max="12559" width="4.5703125" style="34" customWidth="1"/>
    <col min="12560" max="12560" width="7" style="34" customWidth="1"/>
    <col min="12561" max="12561" width="4.5703125" style="34" customWidth="1"/>
    <col min="12562" max="12800" width="11.5703125" style="34"/>
    <col min="12801" max="12801" width="1.85546875" style="34" customWidth="1"/>
    <col min="12802" max="12806" width="4.5703125" style="34" customWidth="1"/>
    <col min="12807" max="12807" width="9.140625" style="34" customWidth="1"/>
    <col min="12808" max="12808" width="10.85546875" style="34" customWidth="1"/>
    <col min="12809" max="12809" width="7.42578125" style="34" customWidth="1"/>
    <col min="12810" max="12810" width="8.5703125" style="34" customWidth="1"/>
    <col min="12811" max="12812" width="4.5703125" style="34" customWidth="1"/>
    <col min="12813" max="12813" width="7.140625" style="34" customWidth="1"/>
    <col min="12814" max="12815" width="4.5703125" style="34" customWidth="1"/>
    <col min="12816" max="12816" width="7" style="34" customWidth="1"/>
    <col min="12817" max="12817" width="4.5703125" style="34" customWidth="1"/>
    <col min="12818" max="13056" width="11.5703125" style="34"/>
    <col min="13057" max="13057" width="1.85546875" style="34" customWidth="1"/>
    <col min="13058" max="13062" width="4.5703125" style="34" customWidth="1"/>
    <col min="13063" max="13063" width="9.140625" style="34" customWidth="1"/>
    <col min="13064" max="13064" width="10.85546875" style="34" customWidth="1"/>
    <col min="13065" max="13065" width="7.42578125" style="34" customWidth="1"/>
    <col min="13066" max="13066" width="8.5703125" style="34" customWidth="1"/>
    <col min="13067" max="13068" width="4.5703125" style="34" customWidth="1"/>
    <col min="13069" max="13069" width="7.140625" style="34" customWidth="1"/>
    <col min="13070" max="13071" width="4.5703125" style="34" customWidth="1"/>
    <col min="13072" max="13072" width="7" style="34" customWidth="1"/>
    <col min="13073" max="13073" width="4.5703125" style="34" customWidth="1"/>
    <col min="13074" max="13312" width="11.5703125" style="34"/>
    <col min="13313" max="13313" width="1.85546875" style="34" customWidth="1"/>
    <col min="13314" max="13318" width="4.5703125" style="34" customWidth="1"/>
    <col min="13319" max="13319" width="9.140625" style="34" customWidth="1"/>
    <col min="13320" max="13320" width="10.85546875" style="34" customWidth="1"/>
    <col min="13321" max="13321" width="7.42578125" style="34" customWidth="1"/>
    <col min="13322" max="13322" width="8.5703125" style="34" customWidth="1"/>
    <col min="13323" max="13324" width="4.5703125" style="34" customWidth="1"/>
    <col min="13325" max="13325" width="7.140625" style="34" customWidth="1"/>
    <col min="13326" max="13327" width="4.5703125" style="34" customWidth="1"/>
    <col min="13328" max="13328" width="7" style="34" customWidth="1"/>
    <col min="13329" max="13329" width="4.5703125" style="34" customWidth="1"/>
    <col min="13330" max="13568" width="11.5703125" style="34"/>
    <col min="13569" max="13569" width="1.85546875" style="34" customWidth="1"/>
    <col min="13570" max="13574" width="4.5703125" style="34" customWidth="1"/>
    <col min="13575" max="13575" width="9.140625" style="34" customWidth="1"/>
    <col min="13576" max="13576" width="10.85546875" style="34" customWidth="1"/>
    <col min="13577" max="13577" width="7.42578125" style="34" customWidth="1"/>
    <col min="13578" max="13578" width="8.5703125" style="34" customWidth="1"/>
    <col min="13579" max="13580" width="4.5703125" style="34" customWidth="1"/>
    <col min="13581" max="13581" width="7.140625" style="34" customWidth="1"/>
    <col min="13582" max="13583" width="4.5703125" style="34" customWidth="1"/>
    <col min="13584" max="13584" width="7" style="34" customWidth="1"/>
    <col min="13585" max="13585" width="4.5703125" style="34" customWidth="1"/>
    <col min="13586" max="13824" width="11.5703125" style="34"/>
    <col min="13825" max="13825" width="1.85546875" style="34" customWidth="1"/>
    <col min="13826" max="13830" width="4.5703125" style="34" customWidth="1"/>
    <col min="13831" max="13831" width="9.140625" style="34" customWidth="1"/>
    <col min="13832" max="13832" width="10.85546875" style="34" customWidth="1"/>
    <col min="13833" max="13833" width="7.42578125" style="34" customWidth="1"/>
    <col min="13834" max="13834" width="8.5703125" style="34" customWidth="1"/>
    <col min="13835" max="13836" width="4.5703125" style="34" customWidth="1"/>
    <col min="13837" max="13837" width="7.140625" style="34" customWidth="1"/>
    <col min="13838" max="13839" width="4.5703125" style="34" customWidth="1"/>
    <col min="13840" max="13840" width="7" style="34" customWidth="1"/>
    <col min="13841" max="13841" width="4.5703125" style="34" customWidth="1"/>
    <col min="13842" max="14080" width="11.5703125" style="34"/>
    <col min="14081" max="14081" width="1.85546875" style="34" customWidth="1"/>
    <col min="14082" max="14086" width="4.5703125" style="34" customWidth="1"/>
    <col min="14087" max="14087" width="9.140625" style="34" customWidth="1"/>
    <col min="14088" max="14088" width="10.85546875" style="34" customWidth="1"/>
    <col min="14089" max="14089" width="7.42578125" style="34" customWidth="1"/>
    <col min="14090" max="14090" width="8.5703125" style="34" customWidth="1"/>
    <col min="14091" max="14092" width="4.5703125" style="34" customWidth="1"/>
    <col min="14093" max="14093" width="7.140625" style="34" customWidth="1"/>
    <col min="14094" max="14095" width="4.5703125" style="34" customWidth="1"/>
    <col min="14096" max="14096" width="7" style="34" customWidth="1"/>
    <col min="14097" max="14097" width="4.5703125" style="34" customWidth="1"/>
    <col min="14098" max="14336" width="11.5703125" style="34"/>
    <col min="14337" max="14337" width="1.85546875" style="34" customWidth="1"/>
    <col min="14338" max="14342" width="4.5703125" style="34" customWidth="1"/>
    <col min="14343" max="14343" width="9.140625" style="34" customWidth="1"/>
    <col min="14344" max="14344" width="10.85546875" style="34" customWidth="1"/>
    <col min="14345" max="14345" width="7.42578125" style="34" customWidth="1"/>
    <col min="14346" max="14346" width="8.5703125" style="34" customWidth="1"/>
    <col min="14347" max="14348" width="4.5703125" style="34" customWidth="1"/>
    <col min="14349" max="14349" width="7.140625" style="34" customWidth="1"/>
    <col min="14350" max="14351" width="4.5703125" style="34" customWidth="1"/>
    <col min="14352" max="14352" width="7" style="34" customWidth="1"/>
    <col min="14353" max="14353" width="4.5703125" style="34" customWidth="1"/>
    <col min="14354" max="14592" width="11.5703125" style="34"/>
    <col min="14593" max="14593" width="1.85546875" style="34" customWidth="1"/>
    <col min="14594" max="14598" width="4.5703125" style="34" customWidth="1"/>
    <col min="14599" max="14599" width="9.140625" style="34" customWidth="1"/>
    <col min="14600" max="14600" width="10.85546875" style="34" customWidth="1"/>
    <col min="14601" max="14601" width="7.42578125" style="34" customWidth="1"/>
    <col min="14602" max="14602" width="8.5703125" style="34" customWidth="1"/>
    <col min="14603" max="14604" width="4.5703125" style="34" customWidth="1"/>
    <col min="14605" max="14605" width="7.140625" style="34" customWidth="1"/>
    <col min="14606" max="14607" width="4.5703125" style="34" customWidth="1"/>
    <col min="14608" max="14608" width="7" style="34" customWidth="1"/>
    <col min="14609" max="14609" width="4.5703125" style="34" customWidth="1"/>
    <col min="14610" max="14848" width="11.5703125" style="34"/>
    <col min="14849" max="14849" width="1.85546875" style="34" customWidth="1"/>
    <col min="14850" max="14854" width="4.5703125" style="34" customWidth="1"/>
    <col min="14855" max="14855" width="9.140625" style="34" customWidth="1"/>
    <col min="14856" max="14856" width="10.85546875" style="34" customWidth="1"/>
    <col min="14857" max="14857" width="7.42578125" style="34" customWidth="1"/>
    <col min="14858" max="14858" width="8.5703125" style="34" customWidth="1"/>
    <col min="14859" max="14860" width="4.5703125" style="34" customWidth="1"/>
    <col min="14861" max="14861" width="7.140625" style="34" customWidth="1"/>
    <col min="14862" max="14863" width="4.5703125" style="34" customWidth="1"/>
    <col min="14864" max="14864" width="7" style="34" customWidth="1"/>
    <col min="14865" max="14865" width="4.5703125" style="34" customWidth="1"/>
    <col min="14866" max="15104" width="11.5703125" style="34"/>
    <col min="15105" max="15105" width="1.85546875" style="34" customWidth="1"/>
    <col min="15106" max="15110" width="4.5703125" style="34" customWidth="1"/>
    <col min="15111" max="15111" width="9.140625" style="34" customWidth="1"/>
    <col min="15112" max="15112" width="10.85546875" style="34" customWidth="1"/>
    <col min="15113" max="15113" width="7.42578125" style="34" customWidth="1"/>
    <col min="15114" max="15114" width="8.5703125" style="34" customWidth="1"/>
    <col min="15115" max="15116" width="4.5703125" style="34" customWidth="1"/>
    <col min="15117" max="15117" width="7.140625" style="34" customWidth="1"/>
    <col min="15118" max="15119" width="4.5703125" style="34" customWidth="1"/>
    <col min="15120" max="15120" width="7" style="34" customWidth="1"/>
    <col min="15121" max="15121" width="4.5703125" style="34" customWidth="1"/>
    <col min="15122" max="15360" width="11.5703125" style="34"/>
    <col min="15361" max="15361" width="1.85546875" style="34" customWidth="1"/>
    <col min="15362" max="15366" width="4.5703125" style="34" customWidth="1"/>
    <col min="15367" max="15367" width="9.140625" style="34" customWidth="1"/>
    <col min="15368" max="15368" width="10.85546875" style="34" customWidth="1"/>
    <col min="15369" max="15369" width="7.42578125" style="34" customWidth="1"/>
    <col min="15370" max="15370" width="8.5703125" style="34" customWidth="1"/>
    <col min="15371" max="15372" width="4.5703125" style="34" customWidth="1"/>
    <col min="15373" max="15373" width="7.140625" style="34" customWidth="1"/>
    <col min="15374" max="15375" width="4.5703125" style="34" customWidth="1"/>
    <col min="15376" max="15376" width="7" style="34" customWidth="1"/>
    <col min="15377" max="15377" width="4.5703125" style="34" customWidth="1"/>
    <col min="15378" max="15616" width="11.5703125" style="34"/>
    <col min="15617" max="15617" width="1.85546875" style="34" customWidth="1"/>
    <col min="15618" max="15622" width="4.5703125" style="34" customWidth="1"/>
    <col min="15623" max="15623" width="9.140625" style="34" customWidth="1"/>
    <col min="15624" max="15624" width="10.85546875" style="34" customWidth="1"/>
    <col min="15625" max="15625" width="7.42578125" style="34" customWidth="1"/>
    <col min="15626" max="15626" width="8.5703125" style="34" customWidth="1"/>
    <col min="15627" max="15628" width="4.5703125" style="34" customWidth="1"/>
    <col min="15629" max="15629" width="7.140625" style="34" customWidth="1"/>
    <col min="15630" max="15631" width="4.5703125" style="34" customWidth="1"/>
    <col min="15632" max="15632" width="7" style="34" customWidth="1"/>
    <col min="15633" max="15633" width="4.5703125" style="34" customWidth="1"/>
    <col min="15634" max="15872" width="11.5703125" style="34"/>
    <col min="15873" max="15873" width="1.85546875" style="34" customWidth="1"/>
    <col min="15874" max="15878" width="4.5703125" style="34" customWidth="1"/>
    <col min="15879" max="15879" width="9.140625" style="34" customWidth="1"/>
    <col min="15880" max="15880" width="10.85546875" style="34" customWidth="1"/>
    <col min="15881" max="15881" width="7.42578125" style="34" customWidth="1"/>
    <col min="15882" max="15882" width="8.5703125" style="34" customWidth="1"/>
    <col min="15883" max="15884" width="4.5703125" style="34" customWidth="1"/>
    <col min="15885" max="15885" width="7.140625" style="34" customWidth="1"/>
    <col min="15886" max="15887" width="4.5703125" style="34" customWidth="1"/>
    <col min="15888" max="15888" width="7" style="34" customWidth="1"/>
    <col min="15889" max="15889" width="4.5703125" style="34" customWidth="1"/>
    <col min="15890" max="16128" width="11.5703125" style="34"/>
    <col min="16129" max="16129" width="1.85546875" style="34" customWidth="1"/>
    <col min="16130" max="16134" width="4.5703125" style="34" customWidth="1"/>
    <col min="16135" max="16135" width="9.140625" style="34" customWidth="1"/>
    <col min="16136" max="16136" width="10.85546875" style="34" customWidth="1"/>
    <col min="16137" max="16137" width="7.42578125" style="34" customWidth="1"/>
    <col min="16138" max="16138" width="8.5703125" style="34" customWidth="1"/>
    <col min="16139" max="16140" width="4.5703125" style="34" customWidth="1"/>
    <col min="16141" max="16141" width="7.140625" style="34" customWidth="1"/>
    <col min="16142" max="16143" width="4.5703125" style="34" customWidth="1"/>
    <col min="16144" max="16144" width="7" style="34" customWidth="1"/>
    <col min="16145" max="16145" width="4.5703125" style="34" customWidth="1"/>
    <col min="16146" max="16384" width="11.5703125" style="34"/>
  </cols>
  <sheetData>
    <row r="1" spans="2:14" ht="15" thickBot="1"/>
    <row r="2" spans="2:14" s="119" customFormat="1" ht="15" customHeight="1">
      <c r="B2" s="339" t="s">
        <v>260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1"/>
    </row>
    <row r="3" spans="2:14" s="119" customFormat="1" ht="24.6" customHeight="1" thickBot="1">
      <c r="B3" s="342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4"/>
    </row>
    <row r="4" spans="2:14" ht="27" customHeight="1">
      <c r="B4" s="348" t="s">
        <v>261</v>
      </c>
      <c r="C4" s="349"/>
      <c r="D4" s="349"/>
      <c r="E4" s="349"/>
      <c r="F4" s="349"/>
      <c r="G4" s="349"/>
      <c r="H4" s="35">
        <v>1580</v>
      </c>
      <c r="I4" s="350">
        <f>+'ANTECEDENTES  '!E35</f>
        <v>179850156.30252099</v>
      </c>
      <c r="J4" s="350"/>
      <c r="K4" s="350"/>
      <c r="L4" s="350"/>
      <c r="M4" s="350"/>
      <c r="N4" s="175" t="s">
        <v>0</v>
      </c>
    </row>
    <row r="5" spans="2:14" ht="27" customHeight="1">
      <c r="B5" s="351" t="s">
        <v>262</v>
      </c>
      <c r="C5" s="352"/>
      <c r="D5" s="352"/>
      <c r="E5" s="352"/>
      <c r="F5" s="352"/>
      <c r="G5" s="352"/>
      <c r="H5" s="36">
        <v>1582</v>
      </c>
      <c r="I5" s="353"/>
      <c r="J5" s="353"/>
      <c r="K5" s="353"/>
      <c r="L5" s="353"/>
      <c r="M5" s="353"/>
      <c r="N5" s="176" t="s">
        <v>18</v>
      </c>
    </row>
    <row r="6" spans="2:14" ht="27" customHeight="1">
      <c r="B6" s="351" t="s">
        <v>263</v>
      </c>
      <c r="C6" s="352"/>
      <c r="D6" s="352"/>
      <c r="E6" s="352"/>
      <c r="F6" s="352"/>
      <c r="G6" s="352"/>
      <c r="H6" s="36">
        <v>1573</v>
      </c>
      <c r="I6" s="353"/>
      <c r="J6" s="353"/>
      <c r="K6" s="353"/>
      <c r="L6" s="353"/>
      <c r="M6" s="353"/>
      <c r="N6" s="177" t="s">
        <v>0</v>
      </c>
    </row>
    <row r="7" spans="2:14" ht="27" customHeight="1">
      <c r="B7" s="366" t="s">
        <v>264</v>
      </c>
      <c r="C7" s="367"/>
      <c r="D7" s="367"/>
      <c r="E7" s="367"/>
      <c r="F7" s="367"/>
      <c r="G7" s="367"/>
      <c r="H7" s="132">
        <v>1574</v>
      </c>
      <c r="I7" s="353"/>
      <c r="J7" s="353"/>
      <c r="K7" s="353"/>
      <c r="L7" s="353"/>
      <c r="M7" s="353"/>
      <c r="N7" s="178" t="s">
        <v>0</v>
      </c>
    </row>
    <row r="8" spans="2:14" ht="27" customHeight="1">
      <c r="B8" s="366" t="s">
        <v>265</v>
      </c>
      <c r="C8" s="367"/>
      <c r="D8" s="367"/>
      <c r="E8" s="367"/>
      <c r="F8" s="367"/>
      <c r="G8" s="367"/>
      <c r="H8" s="132">
        <v>1575</v>
      </c>
      <c r="I8" s="353"/>
      <c r="J8" s="353"/>
      <c r="K8" s="353"/>
      <c r="L8" s="353"/>
      <c r="M8" s="353"/>
      <c r="N8" s="179" t="s">
        <v>18</v>
      </c>
    </row>
    <row r="9" spans="2:14" ht="27" customHeight="1">
      <c r="B9" s="366" t="s">
        <v>266</v>
      </c>
      <c r="C9" s="367"/>
      <c r="D9" s="367"/>
      <c r="E9" s="367"/>
      <c r="F9" s="367"/>
      <c r="G9" s="367"/>
      <c r="H9" s="132">
        <v>1712</v>
      </c>
      <c r="I9" s="353">
        <f>+'BASE IMPONIBLE'!F81</f>
        <v>221027172.62941182</v>
      </c>
      <c r="J9" s="353"/>
      <c r="K9" s="353"/>
      <c r="L9" s="353"/>
      <c r="M9" s="353"/>
      <c r="N9" s="178" t="s">
        <v>0</v>
      </c>
    </row>
    <row r="10" spans="2:14" ht="27" customHeight="1">
      <c r="B10" s="366" t="s">
        <v>267</v>
      </c>
      <c r="C10" s="367"/>
      <c r="D10" s="367"/>
      <c r="E10" s="367"/>
      <c r="F10" s="367"/>
      <c r="G10" s="367"/>
      <c r="H10" s="132">
        <v>1713</v>
      </c>
      <c r="I10" s="353"/>
      <c r="J10" s="353"/>
      <c r="K10" s="353"/>
      <c r="L10" s="353"/>
      <c r="M10" s="353"/>
      <c r="N10" s="179" t="s">
        <v>18</v>
      </c>
    </row>
    <row r="11" spans="2:14" ht="27" customHeight="1">
      <c r="B11" s="364" t="s">
        <v>268</v>
      </c>
      <c r="C11" s="365"/>
      <c r="D11" s="365"/>
      <c r="E11" s="365"/>
      <c r="F11" s="365"/>
      <c r="G11" s="365"/>
      <c r="H11" s="132">
        <v>1714</v>
      </c>
      <c r="I11" s="353"/>
      <c r="J11" s="353"/>
      <c r="K11" s="353"/>
      <c r="L11" s="353"/>
      <c r="M11" s="353"/>
      <c r="N11" s="178" t="s">
        <v>0</v>
      </c>
    </row>
    <row r="12" spans="2:14" ht="27" customHeight="1">
      <c r="B12" s="366" t="s">
        <v>269</v>
      </c>
      <c r="C12" s="367"/>
      <c r="D12" s="367"/>
      <c r="E12" s="367"/>
      <c r="F12" s="367"/>
      <c r="G12" s="367"/>
      <c r="H12" s="132">
        <v>1576</v>
      </c>
      <c r="I12" s="353">
        <f>-'[5]Libro Caja'!K48</f>
        <v>100000000</v>
      </c>
      <c r="J12" s="353"/>
      <c r="K12" s="353"/>
      <c r="L12" s="353"/>
      <c r="M12" s="353"/>
      <c r="N12" s="179" t="s">
        <v>18</v>
      </c>
    </row>
    <row r="13" spans="2:14" ht="55.7" customHeight="1">
      <c r="B13" s="366" t="s">
        <v>113</v>
      </c>
      <c r="C13" s="367"/>
      <c r="D13" s="367"/>
      <c r="E13" s="367"/>
      <c r="F13" s="367"/>
      <c r="G13" s="367"/>
      <c r="H13" s="132">
        <v>1715</v>
      </c>
      <c r="I13" s="353">
        <f>+'BASE IMPONIBLE'!F36</f>
        <v>58849546</v>
      </c>
      <c r="J13" s="353"/>
      <c r="K13" s="353"/>
      <c r="L13" s="353"/>
      <c r="M13" s="353"/>
      <c r="N13" s="179" t="s">
        <v>18</v>
      </c>
    </row>
    <row r="14" spans="2:14" ht="37.700000000000003" customHeight="1">
      <c r="B14" s="364" t="s">
        <v>270</v>
      </c>
      <c r="C14" s="365"/>
      <c r="D14" s="365"/>
      <c r="E14" s="365"/>
      <c r="F14" s="365"/>
      <c r="G14" s="365"/>
      <c r="H14" s="132">
        <v>1577</v>
      </c>
      <c r="I14" s="353">
        <f>-'BASE IMPONIBLE'!D71-'BASE IMPONIBLE'!D49</f>
        <v>2320000</v>
      </c>
      <c r="J14" s="353"/>
      <c r="K14" s="353"/>
      <c r="L14" s="353"/>
      <c r="M14" s="353"/>
      <c r="N14" s="179" t="s">
        <v>18</v>
      </c>
    </row>
    <row r="15" spans="2:14" ht="48" customHeight="1">
      <c r="B15" s="354" t="s">
        <v>114</v>
      </c>
      <c r="C15" s="355"/>
      <c r="D15" s="355"/>
      <c r="E15" s="355"/>
      <c r="F15" s="355"/>
      <c r="G15" s="355"/>
      <c r="H15" s="36">
        <v>1716</v>
      </c>
      <c r="I15" s="353"/>
      <c r="J15" s="353"/>
      <c r="K15" s="353"/>
      <c r="L15" s="353"/>
      <c r="M15" s="353"/>
      <c r="N15" s="176" t="s">
        <v>18</v>
      </c>
    </row>
    <row r="16" spans="2:14" ht="47.45" customHeight="1">
      <c r="B16" s="366" t="s">
        <v>271</v>
      </c>
      <c r="C16" s="367"/>
      <c r="D16" s="367"/>
      <c r="E16" s="367"/>
      <c r="F16" s="367"/>
      <c r="G16" s="367"/>
      <c r="H16" s="132">
        <v>1578</v>
      </c>
      <c r="I16" s="353">
        <f>+'BASE IMPONIBLE'!F22+'BASE IMPONIBLE'!F23+'BASE IMPONIBLE'!F24</f>
        <v>2649803.1</v>
      </c>
      <c r="J16" s="353"/>
      <c r="K16" s="353"/>
      <c r="L16" s="353"/>
      <c r="M16" s="353"/>
      <c r="N16" s="179" t="s">
        <v>18</v>
      </c>
    </row>
    <row r="17" spans="2:26" ht="39.6" customHeight="1">
      <c r="B17" s="366" t="s">
        <v>272</v>
      </c>
      <c r="C17" s="367"/>
      <c r="D17" s="367"/>
      <c r="E17" s="367"/>
      <c r="F17" s="367"/>
      <c r="G17" s="367"/>
      <c r="H17" s="132">
        <v>1579</v>
      </c>
      <c r="I17" s="353"/>
      <c r="J17" s="353"/>
      <c r="K17" s="353"/>
      <c r="L17" s="353"/>
      <c r="M17" s="353"/>
      <c r="N17" s="179" t="s">
        <v>18</v>
      </c>
    </row>
    <row r="18" spans="2:26" ht="27" customHeight="1">
      <c r="B18" s="364" t="s">
        <v>273</v>
      </c>
      <c r="C18" s="365"/>
      <c r="D18" s="365"/>
      <c r="E18" s="365"/>
      <c r="F18" s="365"/>
      <c r="G18" s="365"/>
      <c r="H18" s="132">
        <v>1584</v>
      </c>
      <c r="I18" s="353"/>
      <c r="J18" s="353"/>
      <c r="K18" s="353"/>
      <c r="L18" s="353"/>
      <c r="M18" s="353"/>
      <c r="N18" s="180" t="s">
        <v>0</v>
      </c>
    </row>
    <row r="19" spans="2:26" ht="27" customHeight="1" thickBot="1">
      <c r="B19" s="375" t="s">
        <v>274</v>
      </c>
      <c r="C19" s="376"/>
      <c r="D19" s="376"/>
      <c r="E19" s="376"/>
      <c r="F19" s="376"/>
      <c r="G19" s="376"/>
      <c r="H19" s="126">
        <v>1585</v>
      </c>
      <c r="I19" s="358"/>
      <c r="J19" s="358"/>
      <c r="K19" s="358"/>
      <c r="L19" s="358"/>
      <c r="M19" s="358"/>
      <c r="N19" s="181" t="s">
        <v>18</v>
      </c>
    </row>
    <row r="20" spans="2:26" ht="40.700000000000003" customHeight="1" thickBot="1">
      <c r="B20" s="377" t="s">
        <v>275</v>
      </c>
      <c r="C20" s="378"/>
      <c r="D20" s="378"/>
      <c r="E20" s="378"/>
      <c r="F20" s="378"/>
      <c r="G20" s="378"/>
      <c r="H20" s="128">
        <v>1581</v>
      </c>
      <c r="I20" s="361">
        <f>+I4-I5+I6+I7-I8+I9-I10+I11-I12-I13-I14-I15-I16-I17+I18-I19</f>
        <v>237057979.83193281</v>
      </c>
      <c r="J20" s="361"/>
      <c r="K20" s="361"/>
      <c r="L20" s="361"/>
      <c r="M20" s="361"/>
      <c r="N20" s="182" t="s">
        <v>2</v>
      </c>
    </row>
    <row r="21" spans="2:26" ht="42" customHeight="1" thickBot="1">
      <c r="B21" s="377" t="s">
        <v>276</v>
      </c>
      <c r="C21" s="378"/>
      <c r="D21" s="378"/>
      <c r="E21" s="378"/>
      <c r="F21" s="378"/>
      <c r="G21" s="378"/>
      <c r="H21" s="183">
        <v>1583</v>
      </c>
      <c r="I21" s="361"/>
      <c r="J21" s="361"/>
      <c r="K21" s="361"/>
      <c r="L21" s="361"/>
      <c r="M21" s="361"/>
      <c r="N21" s="184" t="s">
        <v>2</v>
      </c>
      <c r="S21" s="185" t="s">
        <v>277</v>
      </c>
      <c r="T21" s="185"/>
      <c r="U21" s="185"/>
      <c r="V21" s="185"/>
      <c r="W21" s="185"/>
      <c r="X21" s="185"/>
      <c r="Y21" s="185"/>
      <c r="Z21" s="185"/>
    </row>
    <row r="24" spans="2:26" ht="15.75" customHeight="1"/>
    <row r="25" spans="2:26" ht="15.75" customHeight="1"/>
  </sheetData>
  <mergeCells count="37">
    <mergeCell ref="B19:G19"/>
    <mergeCell ref="I19:M19"/>
    <mergeCell ref="B20:G20"/>
    <mergeCell ref="I20:M20"/>
    <mergeCell ref="B21:G21"/>
    <mergeCell ref="I21:M21"/>
    <mergeCell ref="B16:G16"/>
    <mergeCell ref="I16:M16"/>
    <mergeCell ref="B17:G17"/>
    <mergeCell ref="I17:M17"/>
    <mergeCell ref="B18:G18"/>
    <mergeCell ref="I18:M18"/>
    <mergeCell ref="B13:G13"/>
    <mergeCell ref="I13:M13"/>
    <mergeCell ref="B14:G14"/>
    <mergeCell ref="I14:M14"/>
    <mergeCell ref="B15:G15"/>
    <mergeCell ref="I15:M15"/>
    <mergeCell ref="B10:G10"/>
    <mergeCell ref="I10:M10"/>
    <mergeCell ref="B11:G11"/>
    <mergeCell ref="I11:M11"/>
    <mergeCell ref="B12:G12"/>
    <mergeCell ref="I12:M12"/>
    <mergeCell ref="B7:G7"/>
    <mergeCell ref="I7:M7"/>
    <mergeCell ref="B8:G8"/>
    <mergeCell ref="I8:M8"/>
    <mergeCell ref="B9:G9"/>
    <mergeCell ref="I9:M9"/>
    <mergeCell ref="B6:G6"/>
    <mergeCell ref="I6:M6"/>
    <mergeCell ref="B2:N3"/>
    <mergeCell ref="B4:G4"/>
    <mergeCell ref="I4:M4"/>
    <mergeCell ref="B5:G5"/>
    <mergeCell ref="I5:M5"/>
  </mergeCells>
  <hyperlinks>
    <hyperlink ref="B2:N3" location="'Indice F22'!A1" display="Recuadro N° 23: CPTS RÉGIMEN DE TRANSPARENCIA TRIBUTARIA (art. 14 letra D) N° 8, numeral (vii) LIR)"/>
  </hyperlinks>
  <pageMargins left="0.67" right="0.23622047244094491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ANTECEDENTES  </vt:lpstr>
      <vt:lpstr>INGRESO DIFERIDO </vt:lpstr>
      <vt:lpstr>R7   at 2021</vt:lpstr>
      <vt:lpstr>R7   AT 2022</vt:lpstr>
      <vt:lpstr>R7   AT 2023</vt:lpstr>
      <vt:lpstr>Libro Caja</vt:lpstr>
      <vt:lpstr>BASE IMPONIBLE</vt:lpstr>
      <vt:lpstr>R22 14D8</vt:lpstr>
      <vt:lpstr>R23 14D8</vt:lpstr>
      <vt:lpstr>'Libro Caja'!Área_de_impresión</vt:lpstr>
      <vt:lpstr>'R22 14D8'!Área_de_impresión</vt:lpstr>
      <vt:lpstr>'R23 14D8'!Área_de_impresión</vt:lpstr>
      <vt:lpstr>'R7   at 2021'!Área_de_impresión</vt:lpstr>
      <vt:lpstr>'R7   AT 2022'!Área_de_impresión</vt:lpstr>
      <vt:lpstr>'R7   AT 2023'!Área_de_impresión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2023-11-04T04:06:49Z</dcterms:modified>
</cp:coreProperties>
</file>