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1"/>
  </bookViews>
  <sheets>
    <sheet name="LIBRO HONORARI0S" sheetId="2" r:id="rId1"/>
    <sheet name="F1879" sheetId="1" r:id="rId2"/>
  </sheets>
  <externalReferences>
    <externalReference r:id="rId3"/>
  </externalReferences>
  <definedNames>
    <definedName name="_xlnm.Print_Area" localSheetId="1">'F1879'!$A$1:$AK$37</definedName>
    <definedName name="GVKey">""</definedName>
    <definedName name="INVERSION" localSheetId="1">#REF!</definedName>
    <definedName name="INVERSION">#REF!</definedName>
    <definedName name="operacion" localSheetId="1">#REF!</definedName>
    <definedName name="operacion">#REF!</definedName>
    <definedName name="OPERACION1" localSheetId="1">#REF!</definedName>
    <definedName name="OPERACION1">#REF!</definedName>
    <definedName name="SPSet">"current"</definedName>
    <definedName name="SPWS_WBID">""</definedName>
  </definedNames>
  <calcPr calcId="144525"/>
</workbook>
</file>

<file path=xl/calcChain.xml><?xml version="1.0" encoding="utf-8"?>
<calcChain xmlns="http://schemas.openxmlformats.org/spreadsheetml/2006/main">
  <c r="O31" i="1" l="1"/>
  <c r="T31" i="1"/>
  <c r="AG24" i="1"/>
  <c r="G24" i="1"/>
  <c r="G23" i="1"/>
  <c r="B31" i="1" s="1"/>
  <c r="G22" i="1"/>
  <c r="O15" i="2"/>
  <c r="N15" i="2"/>
  <c r="N14" i="2"/>
  <c r="N12" i="2"/>
  <c r="N11" i="2"/>
  <c r="N8" i="2"/>
  <c r="N6" i="2"/>
  <c r="M15" i="2"/>
  <c r="M16" i="2" s="1"/>
  <c r="L15" i="2"/>
  <c r="L16" i="2"/>
  <c r="O16" i="2"/>
  <c r="L7" i="2"/>
  <c r="L8" i="2"/>
  <c r="L9" i="2"/>
  <c r="L10" i="2"/>
  <c r="L11" i="2"/>
  <c r="L12" i="2"/>
  <c r="L13" i="2"/>
  <c r="L14" i="2"/>
  <c r="L6" i="2"/>
  <c r="D26" i="2"/>
  <c r="D22" i="2"/>
  <c r="N16" i="2" l="1"/>
  <c r="D24" i="1" l="1"/>
  <c r="D23" i="1"/>
  <c r="D22" i="1"/>
  <c r="J7" i="2"/>
  <c r="J8" i="2"/>
  <c r="J16" i="2" s="1"/>
  <c r="J9" i="2"/>
  <c r="J10" i="2"/>
  <c r="J11" i="2"/>
  <c r="J12" i="2"/>
  <c r="J13" i="2"/>
  <c r="J14" i="2"/>
  <c r="J15" i="2"/>
  <c r="J6" i="2"/>
  <c r="I14" i="2"/>
  <c r="I12" i="2"/>
  <c r="I11" i="2"/>
  <c r="I8" i="2"/>
  <c r="I6" i="2"/>
  <c r="I15" i="2"/>
  <c r="E12" i="2"/>
  <c r="E11" i="2"/>
  <c r="E10" i="2"/>
  <c r="E8" i="2"/>
  <c r="F8" i="2"/>
  <c r="F12" i="2"/>
  <c r="F11" i="2"/>
  <c r="F10" i="2"/>
  <c r="H16" i="2"/>
  <c r="I16" i="2" l="1"/>
</calcChain>
</file>

<file path=xl/comments1.xml><?xml version="1.0" encoding="utf-8"?>
<comments xmlns="http://schemas.openxmlformats.org/spreadsheetml/2006/main">
  <authors>
    <author>ROBERTO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 xml:space="preserve">incluye 3% préstamo
</t>
        </r>
      </text>
    </comment>
  </commentList>
</comments>
</file>

<file path=xl/sharedStrings.xml><?xml version="1.0" encoding="utf-8"?>
<sst xmlns="http://schemas.openxmlformats.org/spreadsheetml/2006/main" count="123" uniqueCount="94">
  <si>
    <t>F 1879</t>
  </si>
  <si>
    <t>Declaración Jurada anual sobre retenciones efectuadas conforme a los arts. 42° N° 2 y 48° de la LIR.</t>
  </si>
  <si>
    <t>FOLIO</t>
  </si>
  <si>
    <t/>
  </si>
  <si>
    <t xml:space="preserve">Sección A: IDENTIFICACION DEL DECLARANTE </t>
  </si>
  <si>
    <t>ROL UNICO TRIBUTARIO</t>
  </si>
  <si>
    <t>NOMBRE O RAZON SOCIAL</t>
  </si>
  <si>
    <t>DOMICILIO POSTAL</t>
  </si>
  <si>
    <t>COMUNA</t>
  </si>
  <si>
    <t>CORREO ELECTRONICO</t>
  </si>
  <si>
    <t>FAX</t>
  </si>
  <si>
    <t>TELEFONO</t>
  </si>
  <si>
    <t>Sección B: DATOS DE LOS INFORMADOS (Receptor de la renta: Profesional, Ocupación Lucrativa, Director o Consejero de S.A.)</t>
  </si>
  <si>
    <t>RUT DEL RECEPTOR DE LA RENTA</t>
  </si>
  <si>
    <t>MONTO RETENIDO ANUAL ACTUALIZADO (DEL 01/01 AL 31/12)</t>
  </si>
  <si>
    <t xml:space="preserve">PERIODO AL CUAL CORRESPONDEN LAS RENTAS </t>
  </si>
  <si>
    <t>MONTO PAGADO ANUAL ACTUALIZADO  POR SERVICIOS PRESTADOS EN ISLA DE PASCUA</t>
  </si>
  <si>
    <t>NUMERO CERTIFICADO</t>
  </si>
  <si>
    <t>Nº</t>
  </si>
  <si>
    <t>HONORARIOS Y OTROS (ART.42 N° 2)</t>
  </si>
  <si>
    <t>REMUNERACION DE DIRECTORES (ART. 48)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</si>
  <si>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</si>
  <si>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</si>
  <si>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</si>
  <si>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</si>
  <si>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</si>
  <si>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</si>
  <si>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</si>
  <si>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</si>
  <si>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</si>
  <si>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</si>
  <si>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</si>
  <si>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</si>
  <si>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TASA 10%</t>
  </si>
  <si>
    <t>TASA 35%</t>
  </si>
  <si>
    <t>CUADRO RESUMEN FINAL DE LA DECLARACION</t>
  </si>
  <si>
    <t>MONTO RETENIDO ANUAL ACTUALIZADO</t>
  </si>
  <si>
    <t>TOTAL DE CASOS INFORMADOS</t>
  </si>
  <si>
    <t xml:space="preserve">HONORARIOS Y OTROS (ART.42 N° 2) </t>
  </si>
  <si>
    <t>DECLARO BAJO JURAMENTO QUE LOS DATOS CONTENIDOS EN EL PRESENTE DOCUMENTO SON LA EXPRESION FIEL DE LA VERDAD, POR LO QUE ASUMO LA RESPONSABILIDAD CORRESPONDIENTE</t>
  </si>
  <si>
    <t>RUT REPRESENTANTE LEGAL</t>
  </si>
  <si>
    <t>3% PRESTAMO TASA 0% AÑOS 2020 Y 2021</t>
  </si>
  <si>
    <t>MONTO TOTAL DE HONORARIOS SIN ACTUALIZAR</t>
  </si>
  <si>
    <t>LIBRO DE HONORARIOS</t>
  </si>
  <si>
    <t>Emisor</t>
  </si>
  <si>
    <t>Honorarios</t>
  </si>
  <si>
    <t>N°</t>
  </si>
  <si>
    <t>Estado</t>
  </si>
  <si>
    <t>Fecha</t>
  </si>
  <si>
    <t>Rut</t>
  </si>
  <si>
    <t>Nombre o Razón Social</t>
  </si>
  <si>
    <t>Soc. Prof.</t>
  </si>
  <si>
    <t>Brutos</t>
  </si>
  <si>
    <t>Retenido</t>
  </si>
  <si>
    <t>Pagado</t>
  </si>
  <si>
    <t>VIG</t>
  </si>
  <si>
    <t>NO</t>
  </si>
  <si>
    <t>Del 01/01/2023 al 31/12/2023</t>
  </si>
  <si>
    <t>ALFREDO PAILLAN</t>
  </si>
  <si>
    <t xml:space="preserve">TOMAS ROJAS </t>
  </si>
  <si>
    <t>LUISA ARMIJO</t>
  </si>
  <si>
    <t>IGNACIO RETAMALES</t>
  </si>
  <si>
    <t>ANDRES RIOS</t>
  </si>
  <si>
    <t>PAZ UNDURRAGA</t>
  </si>
  <si>
    <t>11507478-0</t>
  </si>
  <si>
    <t>9935114-8</t>
  </si>
  <si>
    <t>13222000-7</t>
  </si>
  <si>
    <t>16733111-1</t>
  </si>
  <si>
    <t>8693769-4</t>
  </si>
  <si>
    <t>19911587-7</t>
  </si>
  <si>
    <t>TASA 13%</t>
  </si>
  <si>
    <t>77.777.777-7</t>
  </si>
  <si>
    <t>JUAN SOLOVERA Y CIA LTDA</t>
  </si>
  <si>
    <t>VALPARAISO</t>
  </si>
  <si>
    <t>Mes/acc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</si>
  <si>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</si>
  <si>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</si>
  <si>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</si>
  <si>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</si>
  <si>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</si>
  <si>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</si>
  <si>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</si>
  <si>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</si>
  <si>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</si>
  <si>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</si>
  <si>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</si>
  <si>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</si>
  <si>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</si>
  <si>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</si>
  <si>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RETENCION </t>
  </si>
  <si>
    <t xml:space="preserve">HISTORICA </t>
  </si>
  <si>
    <t xml:space="preserve">ACTUALIZADA </t>
  </si>
  <si>
    <t>7.777.777-7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</si>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</sst>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#,##0.000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Fill="1"/>
    <xf numFmtId="0" fontId="4" fillId="0" borderId="0" xfId="0" quotePrefix="1" applyFont="1" applyFill="1" applyBorder="1" applyAlignment="1"/>
    <xf numFmtId="0" fontId="3" fillId="0" borderId="0" xfId="0" applyFont="1" applyFill="1"/>
    <xf numFmtId="0" fontId="3" fillId="0" borderId="1" xfId="0" quotePrefix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3" xfId="0" applyFont="1" applyFill="1" applyBorder="1"/>
    <xf numFmtId="0" fontId="4" fillId="0" borderId="0" xfId="0" quotePrefix="1" applyFont="1" applyFill="1" applyAlignment="1">
      <alignment horizontal="left"/>
    </xf>
    <xf numFmtId="0" fontId="6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Alignment="1">
      <alignment horizontal="centerContinuous"/>
    </xf>
    <xf numFmtId="0" fontId="6" fillId="0" borderId="0" xfId="0" quotePrefix="1" applyFont="1" applyFill="1" applyAlignment="1">
      <alignment horizontal="left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right" vertical="center" textRotation="90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3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6" xfId="1" applyFont="1" applyFill="1" applyBorder="1" applyAlignment="1">
      <alignment horizontal="right" vertical="center" textRotation="90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6" fillId="0" borderId="0" xfId="0" quotePrefix="1" applyFont="1" applyFill="1" applyAlignment="1">
      <alignment horizontal="left" wrapText="1"/>
    </xf>
    <xf numFmtId="0" fontId="4" fillId="0" borderId="0" xfId="0" quotePrefix="1" applyFont="1" applyFill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6" xfId="0" applyBorder="1"/>
    <xf numFmtId="14" fontId="0" fillId="0" borderId="6" xfId="0" applyNumberFormat="1" applyBorder="1"/>
    <xf numFmtId="3" fontId="0" fillId="0" borderId="6" xfId="0" applyNumberFormat="1" applyBorder="1"/>
    <xf numFmtId="3" fontId="0" fillId="0" borderId="23" xfId="0" applyNumberFormat="1" applyBorder="1"/>
    <xf numFmtId="0" fontId="0" fillId="0" borderId="4" xfId="0" applyBorder="1"/>
    <xf numFmtId="14" fontId="0" fillId="0" borderId="4" xfId="0" applyNumberFormat="1" applyBorder="1"/>
    <xf numFmtId="3" fontId="0" fillId="0" borderId="4" xfId="0" applyNumberForma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7" fontId="11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/>
    <xf numFmtId="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4" fillId="0" borderId="2" xfId="1" applyNumberFormat="1" applyFont="1" applyFill="1" applyBorder="1" applyAlignment="1">
      <alignment horizontal="center"/>
    </xf>
  </cellXfs>
  <cellStyles count="40">
    <cellStyle name="60% - akcent 1" xfId="3"/>
    <cellStyle name="Millares 2" xfId="4"/>
    <cellStyle name="Millares 2 2" xfId="5"/>
    <cellStyle name="Millares 2 2 2" xfId="2"/>
    <cellStyle name="Millares 2 3" xfId="6"/>
    <cellStyle name="Millares 2 3 2" xfId="7"/>
    <cellStyle name="Millares 2 4" xfId="8"/>
    <cellStyle name="Millares 3" xfId="9"/>
    <cellStyle name="Millares 3 2" xfId="10"/>
    <cellStyle name="Millares 4" xfId="11"/>
    <cellStyle name="Millares 5" xfId="12"/>
    <cellStyle name="Millares 6" xfId="13"/>
    <cellStyle name="Millares 7" xfId="14"/>
    <cellStyle name="Normal" xfId="0" builtinId="0"/>
    <cellStyle name="Normal 10" xfId="15"/>
    <cellStyle name="Normal 11" xfId="16"/>
    <cellStyle name="Normal 2" xfId="17"/>
    <cellStyle name="Normal 2 2" xfId="18"/>
    <cellStyle name="Normal 2 2 2" xfId="19"/>
    <cellStyle name="Normal 2 2 3" xfId="20"/>
    <cellStyle name="Normal 2 3" xfId="1"/>
    <cellStyle name="Normal 3" xfId="21"/>
    <cellStyle name="Normal 3 2" xfId="22"/>
    <cellStyle name="Normal 3 3" xfId="23"/>
    <cellStyle name="Normal 3 3 2" xfId="24"/>
    <cellStyle name="Normal 3 4" xfId="25"/>
    <cellStyle name="Normal 3 5" xfId="26"/>
    <cellStyle name="Normal 4" xfId="27"/>
    <cellStyle name="Normal 4 2" xfId="28"/>
    <cellStyle name="Normal 5" xfId="29"/>
    <cellStyle name="Normal 6" xfId="30"/>
    <cellStyle name="Normal 7" xfId="31"/>
    <cellStyle name="Normal 8" xfId="32"/>
    <cellStyle name="Normal 9" xfId="33"/>
    <cellStyle name="Normal 9 2" xfId="34"/>
    <cellStyle name="Porcentual 2" xfId="35"/>
    <cellStyle name="Porcentual 2 2" xfId="36"/>
    <cellStyle name="Porcentual 2 2 2" xfId="37"/>
    <cellStyle name="Porcentual 2 3" xfId="38"/>
    <cellStyle name="Porcentual 2 3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209550</xdr:colOff>
      <xdr:row>4</xdr:row>
      <xdr:rowOff>9525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2875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Downloads\Layout_Formularios_DDJJ_AT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ormato"/>
      <sheetName val="CONTROL DE CAMBIOS"/>
      <sheetName val="DJ_Eliminadas "/>
      <sheetName val="F1836"/>
      <sheetName val="F1901"/>
      <sheetName val="DJ_Modificadas"/>
      <sheetName val="F1894"/>
      <sheetName val="F1913"/>
      <sheetName val="F1926"/>
      <sheetName val="F1932"/>
      <sheetName val="F1940 "/>
      <sheetName val="F1941"/>
      <sheetName val="DJ_Sin Modificar"/>
      <sheetName val="F1805"/>
      <sheetName val="F1806"/>
      <sheetName val="F1811"/>
      <sheetName val="F1812"/>
      <sheetName val="F1820"/>
      <sheetName val="F1822"/>
      <sheetName val="F1828"/>
      <sheetName val="F1829"/>
      <sheetName val="F1832"/>
      <sheetName val="F1834"/>
      <sheetName val="F1835"/>
      <sheetName val="F1837"/>
      <sheetName val="F1839"/>
      <sheetName val="F1840"/>
      <sheetName val="F1841"/>
      <sheetName val="F1842"/>
      <sheetName val="F1843"/>
      <sheetName val="F1847"/>
      <sheetName val="F1862"/>
      <sheetName val="F1866"/>
      <sheetName val="F1867"/>
      <sheetName val="F1870"/>
      <sheetName val="F1871"/>
      <sheetName val="F1873"/>
      <sheetName val="F1874"/>
      <sheetName val="F1879"/>
      <sheetName val="F1887"/>
      <sheetName val="F1889"/>
      <sheetName val="F1890"/>
      <sheetName val="F1891"/>
      <sheetName val="F1895"/>
      <sheetName val="F1896"/>
      <sheetName val="F1897"/>
      <sheetName val="F1898"/>
      <sheetName val="F1899"/>
      <sheetName val="F1900"/>
      <sheetName val="F1902"/>
      <sheetName val="F1903"/>
      <sheetName val="F1904"/>
      <sheetName val="F1907"/>
      <sheetName val="F1909"/>
      <sheetName val="F1914"/>
      <sheetName val="F1919"/>
      <sheetName val="F1922"/>
      <sheetName val="F1923"/>
      <sheetName val="F1924"/>
      <sheetName val="F1928"/>
      <sheetName val="F1929"/>
      <sheetName val="F1930"/>
      <sheetName val="F1937"/>
      <sheetName val="F1938"/>
      <sheetName val="F1939"/>
      <sheetName val="F1942"/>
      <sheetName val="F1943"/>
      <sheetName val="F1944"/>
      <sheetName val="F1945"/>
      <sheetName val="F19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2"/>
  <sheetViews>
    <sheetView workbookViewId="0">
      <selection activeCell="F35" sqref="F35"/>
    </sheetView>
  </sheetViews>
  <sheetFormatPr baseColWidth="10" defaultRowHeight="12.75"/>
  <cols>
    <col min="6" max="6" width="37.85546875" customWidth="1"/>
  </cols>
  <sheetData>
    <row r="1" spans="2:15" ht="13.5" thickBot="1"/>
    <row r="2" spans="2:15" ht="15">
      <c r="B2" s="95" t="s">
        <v>43</v>
      </c>
      <c r="C2" s="96"/>
      <c r="D2" s="96"/>
      <c r="E2" s="96"/>
      <c r="F2" s="96"/>
      <c r="G2" s="96"/>
      <c r="H2" s="96"/>
      <c r="I2" s="96"/>
      <c r="J2" s="97"/>
    </row>
    <row r="3" spans="2:15" ht="27" customHeight="1" thickBot="1">
      <c r="B3" s="98" t="s">
        <v>57</v>
      </c>
      <c r="C3" s="99"/>
      <c r="D3" s="99"/>
      <c r="E3" s="99"/>
      <c r="F3" s="99"/>
      <c r="G3" s="99"/>
      <c r="H3" s="99"/>
      <c r="I3" s="99"/>
      <c r="J3" s="100"/>
      <c r="L3" s="125" t="s">
        <v>89</v>
      </c>
      <c r="M3" s="125"/>
      <c r="N3" s="125"/>
      <c r="O3" s="125"/>
    </row>
    <row r="4" spans="2:15">
      <c r="B4" s="101"/>
      <c r="C4" s="102"/>
      <c r="D4" s="102"/>
      <c r="E4" s="102" t="s">
        <v>44</v>
      </c>
      <c r="F4" s="102"/>
      <c r="G4" s="102"/>
      <c r="H4" s="102" t="s">
        <v>45</v>
      </c>
      <c r="I4" s="102"/>
      <c r="J4" s="103"/>
      <c r="L4" s="126" t="s">
        <v>90</v>
      </c>
      <c r="M4" s="126"/>
      <c r="N4" s="126" t="s">
        <v>91</v>
      </c>
      <c r="O4" s="126"/>
    </row>
    <row r="5" spans="2:15" ht="13.5" thickBot="1">
      <c r="B5" s="104" t="s">
        <v>46</v>
      </c>
      <c r="C5" s="105" t="s">
        <v>47</v>
      </c>
      <c r="D5" s="105" t="s">
        <v>48</v>
      </c>
      <c r="E5" s="105" t="s">
        <v>49</v>
      </c>
      <c r="F5" s="105" t="s">
        <v>50</v>
      </c>
      <c r="G5" s="105" t="s">
        <v>51</v>
      </c>
      <c r="H5" s="105" t="s">
        <v>52</v>
      </c>
      <c r="I5" s="105" t="s">
        <v>53</v>
      </c>
      <c r="J5" s="116" t="s">
        <v>54</v>
      </c>
      <c r="L5" s="124">
        <v>0.13</v>
      </c>
      <c r="M5" s="124">
        <v>0.03</v>
      </c>
      <c r="N5" s="124">
        <v>0.13</v>
      </c>
      <c r="O5" s="124">
        <v>0.03</v>
      </c>
    </row>
    <row r="6" spans="2:15">
      <c r="B6" s="117">
        <v>271</v>
      </c>
      <c r="C6" s="106" t="s">
        <v>55</v>
      </c>
      <c r="D6" s="107">
        <v>44932</v>
      </c>
      <c r="E6" s="106" t="s">
        <v>64</v>
      </c>
      <c r="F6" s="106" t="s">
        <v>58</v>
      </c>
      <c r="G6" s="106" t="s">
        <v>56</v>
      </c>
      <c r="H6" s="108">
        <v>294985</v>
      </c>
      <c r="I6" s="108">
        <f>+H6*13%</f>
        <v>38348.050000000003</v>
      </c>
      <c r="J6" s="109">
        <f>+H6-I6</f>
        <v>256636.95</v>
      </c>
      <c r="L6" s="108">
        <f>+I6</f>
        <v>38348.050000000003</v>
      </c>
      <c r="M6" s="108"/>
      <c r="N6" s="108">
        <f>+L6*D20</f>
        <v>40073.712249999997</v>
      </c>
      <c r="O6" s="108"/>
    </row>
    <row r="7" spans="2:15">
      <c r="B7" s="118">
        <v>157564</v>
      </c>
      <c r="C7" s="110" t="s">
        <v>55</v>
      </c>
      <c r="D7" s="111">
        <v>44933</v>
      </c>
      <c r="E7" s="110" t="s">
        <v>65</v>
      </c>
      <c r="F7" s="110" t="s">
        <v>59</v>
      </c>
      <c r="G7" s="110" t="s">
        <v>56</v>
      </c>
      <c r="H7" s="112">
        <v>5000</v>
      </c>
      <c r="I7" s="110">
        <v>0</v>
      </c>
      <c r="J7" s="109">
        <f t="shared" ref="J7:J15" si="0">+H7-I7</f>
        <v>5000</v>
      </c>
      <c r="L7" s="108">
        <f t="shared" ref="L7:L15" si="1">+I7</f>
        <v>0</v>
      </c>
      <c r="M7" s="108"/>
      <c r="N7" s="108"/>
      <c r="O7" s="108"/>
    </row>
    <row r="8" spans="2:15">
      <c r="B8" s="118">
        <v>279</v>
      </c>
      <c r="C8" s="110" t="s">
        <v>55</v>
      </c>
      <c r="D8" s="111">
        <v>45078</v>
      </c>
      <c r="E8" s="110" t="str">
        <f>+E6</f>
        <v>11507478-0</v>
      </c>
      <c r="F8" s="110" t="str">
        <f>+F6</f>
        <v>ALFREDO PAILLAN</v>
      </c>
      <c r="G8" s="110" t="s">
        <v>56</v>
      </c>
      <c r="H8" s="112">
        <v>176991</v>
      </c>
      <c r="I8" s="108">
        <f>+H8*13%</f>
        <v>23008.83</v>
      </c>
      <c r="J8" s="109">
        <f t="shared" si="0"/>
        <v>153982.16999999998</v>
      </c>
      <c r="L8" s="108">
        <f t="shared" si="1"/>
        <v>23008.83</v>
      </c>
      <c r="M8" s="108"/>
      <c r="N8" s="108">
        <f>+L8*D25</f>
        <v>23515.024260000002</v>
      </c>
      <c r="O8" s="108"/>
    </row>
    <row r="9" spans="2:15">
      <c r="B9" s="118">
        <v>102481</v>
      </c>
      <c r="C9" s="110" t="s">
        <v>55</v>
      </c>
      <c r="D9" s="111">
        <v>45141</v>
      </c>
      <c r="E9" s="110" t="s">
        <v>66</v>
      </c>
      <c r="F9" s="110" t="s">
        <v>60</v>
      </c>
      <c r="G9" s="110" t="s">
        <v>56</v>
      </c>
      <c r="H9" s="112">
        <v>30000</v>
      </c>
      <c r="I9" s="110">
        <v>0</v>
      </c>
      <c r="J9" s="109">
        <f t="shared" si="0"/>
        <v>30000</v>
      </c>
      <c r="L9" s="108">
        <f t="shared" si="1"/>
        <v>0</v>
      </c>
      <c r="M9" s="108"/>
      <c r="N9" s="108"/>
      <c r="O9" s="108"/>
    </row>
    <row r="10" spans="2:15">
      <c r="B10" s="118">
        <v>174745</v>
      </c>
      <c r="C10" s="110" t="s">
        <v>55</v>
      </c>
      <c r="D10" s="111">
        <v>45149</v>
      </c>
      <c r="E10" s="110" t="str">
        <f>+E7</f>
        <v>9935114-8</v>
      </c>
      <c r="F10" s="110" t="str">
        <f>+F7</f>
        <v xml:space="preserve">TOMAS ROJAS </v>
      </c>
      <c r="G10" s="110" t="s">
        <v>56</v>
      </c>
      <c r="H10" s="112">
        <v>47100</v>
      </c>
      <c r="I10" s="110">
        <v>0</v>
      </c>
      <c r="J10" s="109">
        <f t="shared" si="0"/>
        <v>47100</v>
      </c>
      <c r="L10" s="108">
        <f t="shared" si="1"/>
        <v>0</v>
      </c>
      <c r="M10" s="108"/>
      <c r="N10" s="108"/>
      <c r="O10" s="108"/>
    </row>
    <row r="11" spans="2:15">
      <c r="B11" s="118">
        <v>285</v>
      </c>
      <c r="C11" s="110" t="s">
        <v>55</v>
      </c>
      <c r="D11" s="111">
        <v>45168</v>
      </c>
      <c r="E11" s="110" t="str">
        <f>+E6</f>
        <v>11507478-0</v>
      </c>
      <c r="F11" s="110" t="str">
        <f>+F6</f>
        <v>ALFREDO PAILLAN</v>
      </c>
      <c r="G11" s="110" t="s">
        <v>56</v>
      </c>
      <c r="H11" s="112">
        <v>200590</v>
      </c>
      <c r="I11" s="108">
        <f t="shared" ref="I11:I12" si="2">+H11*13%</f>
        <v>26076.7</v>
      </c>
      <c r="J11" s="109">
        <f t="shared" si="0"/>
        <v>174513.3</v>
      </c>
      <c r="L11" s="108">
        <f t="shared" si="1"/>
        <v>26076.7</v>
      </c>
      <c r="M11" s="108"/>
      <c r="N11" s="108">
        <f>+L11*D27</f>
        <v>26598.234</v>
      </c>
      <c r="O11" s="108"/>
    </row>
    <row r="12" spans="2:15">
      <c r="B12" s="118">
        <v>286</v>
      </c>
      <c r="C12" s="110" t="s">
        <v>55</v>
      </c>
      <c r="D12" s="111">
        <v>45171</v>
      </c>
      <c r="E12" s="110" t="str">
        <f>+E11</f>
        <v>11507478-0</v>
      </c>
      <c r="F12" s="110" t="str">
        <f>+F11</f>
        <v>ALFREDO PAILLAN</v>
      </c>
      <c r="G12" s="110" t="s">
        <v>56</v>
      </c>
      <c r="H12" s="112">
        <v>200590</v>
      </c>
      <c r="I12" s="108">
        <f t="shared" si="2"/>
        <v>26076.7</v>
      </c>
      <c r="J12" s="109">
        <f t="shared" si="0"/>
        <v>174513.3</v>
      </c>
      <c r="L12" s="108">
        <f t="shared" si="1"/>
        <v>26076.7</v>
      </c>
      <c r="M12" s="108"/>
      <c r="N12" s="108">
        <f>+L12*D28</f>
        <v>26572.157299999999</v>
      </c>
      <c r="O12" s="108"/>
    </row>
    <row r="13" spans="2:15">
      <c r="B13" s="118">
        <v>107</v>
      </c>
      <c r="C13" s="110" t="s">
        <v>55</v>
      </c>
      <c r="D13" s="111">
        <v>45171</v>
      </c>
      <c r="E13" s="110" t="s">
        <v>67</v>
      </c>
      <c r="F13" s="110" t="s">
        <v>61</v>
      </c>
      <c r="G13" s="110" t="s">
        <v>56</v>
      </c>
      <c r="H13" s="112">
        <v>360000</v>
      </c>
      <c r="I13" s="110">
        <v>0</v>
      </c>
      <c r="J13" s="109">
        <f t="shared" si="0"/>
        <v>360000</v>
      </c>
      <c r="L13" s="108">
        <f t="shared" si="1"/>
        <v>0</v>
      </c>
      <c r="M13" s="108"/>
      <c r="N13" s="108"/>
      <c r="O13" s="108"/>
    </row>
    <row r="14" spans="2:15">
      <c r="B14" s="118">
        <v>36</v>
      </c>
      <c r="C14" s="110" t="s">
        <v>55</v>
      </c>
      <c r="D14" s="111">
        <v>45227</v>
      </c>
      <c r="E14" s="110" t="s">
        <v>68</v>
      </c>
      <c r="F14" s="110" t="s">
        <v>62</v>
      </c>
      <c r="G14" s="110" t="s">
        <v>56</v>
      </c>
      <c r="H14" s="112">
        <v>1424501</v>
      </c>
      <c r="I14" s="108">
        <f>+H14*13%</f>
        <v>185185.13</v>
      </c>
      <c r="J14" s="109">
        <f t="shared" si="0"/>
        <v>1239315.8700000001</v>
      </c>
      <c r="L14" s="108">
        <f t="shared" si="1"/>
        <v>185185.13</v>
      </c>
      <c r="M14" s="108"/>
      <c r="N14" s="108">
        <f>+L14*D29</f>
        <v>187407.35156000001</v>
      </c>
      <c r="O14" s="108"/>
    </row>
    <row r="15" spans="2:15" ht="13.5" thickBot="1">
      <c r="B15" s="118">
        <v>3</v>
      </c>
      <c r="C15" s="110" t="s">
        <v>55</v>
      </c>
      <c r="D15" s="111">
        <v>45230</v>
      </c>
      <c r="E15" s="110" t="s">
        <v>69</v>
      </c>
      <c r="F15" s="110" t="s">
        <v>63</v>
      </c>
      <c r="G15" s="110" t="s">
        <v>56</v>
      </c>
      <c r="H15" s="112">
        <v>695157</v>
      </c>
      <c r="I15" s="112">
        <f>+H15*16%</f>
        <v>111225.12</v>
      </c>
      <c r="J15" s="109">
        <f t="shared" si="0"/>
        <v>583931.88</v>
      </c>
      <c r="L15" s="108">
        <f>+H15*13%</f>
        <v>90370.41</v>
      </c>
      <c r="M15" s="108">
        <f>+H15*3%</f>
        <v>20854.71</v>
      </c>
      <c r="N15" s="108">
        <f>+L15*D29</f>
        <v>91454.854919999998</v>
      </c>
      <c r="O15" s="108">
        <f>+M15*D29</f>
        <v>21104.966519999998</v>
      </c>
    </row>
    <row r="16" spans="2:15" ht="15.75" thickBot="1">
      <c r="B16" s="104"/>
      <c r="C16" s="105"/>
      <c r="D16" s="105"/>
      <c r="E16" s="105"/>
      <c r="F16" s="105"/>
      <c r="G16" s="105"/>
      <c r="H16" s="113">
        <f>SUM(H6:H15)</f>
        <v>3434914</v>
      </c>
      <c r="I16" s="114">
        <f>SUM(I6:I15)</f>
        <v>409920.53</v>
      </c>
      <c r="J16" s="115">
        <f>SUM(J6:J15)</f>
        <v>3024993.4699999997</v>
      </c>
      <c r="L16" s="115">
        <f t="shared" ref="K16:O16" si="3">SUM(L6:L15)</f>
        <v>389065.82000000007</v>
      </c>
      <c r="M16" s="115">
        <f t="shared" si="3"/>
        <v>20854.71</v>
      </c>
      <c r="N16" s="115">
        <f t="shared" si="3"/>
        <v>395621.33429000003</v>
      </c>
      <c r="O16" s="115">
        <f t="shared" si="3"/>
        <v>21104.966519999998</v>
      </c>
    </row>
    <row r="19" spans="2:4" ht="15">
      <c r="B19" s="119" t="s">
        <v>74</v>
      </c>
      <c r="C19" s="120"/>
      <c r="D19" s="119" t="s">
        <v>75</v>
      </c>
    </row>
    <row r="20" spans="2:4" ht="15">
      <c r="B20" s="119" t="s">
        <v>76</v>
      </c>
      <c r="C20" s="112"/>
      <c r="D20" s="121">
        <v>1.0449999999999999</v>
      </c>
    </row>
    <row r="21" spans="2:4" ht="15">
      <c r="B21" s="119" t="s">
        <v>77</v>
      </c>
      <c r="C21" s="112"/>
      <c r="D21" s="121">
        <v>1.0369999999999999</v>
      </c>
    </row>
    <row r="22" spans="2:4" ht="15">
      <c r="B22" s="119" t="s">
        <v>78</v>
      </c>
      <c r="C22" s="112"/>
      <c r="D22" s="121">
        <f>+D21</f>
        <v>1.0369999999999999</v>
      </c>
    </row>
    <row r="23" spans="2:4" ht="15">
      <c r="B23" s="119" t="s">
        <v>79</v>
      </c>
      <c r="C23" s="112"/>
      <c r="D23" s="121">
        <v>1.026</v>
      </c>
    </row>
    <row r="24" spans="2:4" ht="15">
      <c r="B24" s="119" t="s">
        <v>80</v>
      </c>
      <c r="C24" s="112"/>
      <c r="D24" s="121">
        <v>1.0229999999999999</v>
      </c>
    </row>
    <row r="25" spans="2:4" ht="15">
      <c r="B25" s="119" t="s">
        <v>81</v>
      </c>
      <c r="C25" s="112"/>
      <c r="D25" s="121">
        <v>1.022</v>
      </c>
    </row>
    <row r="26" spans="2:4" ht="15">
      <c r="B26" s="119" t="s">
        <v>82</v>
      </c>
      <c r="C26" s="112"/>
      <c r="D26" s="121">
        <f>+D24</f>
        <v>1.0229999999999999</v>
      </c>
    </row>
    <row r="27" spans="2:4" ht="15">
      <c r="B27" s="119" t="s">
        <v>83</v>
      </c>
      <c r="C27" s="112"/>
      <c r="D27" s="121">
        <v>1.02</v>
      </c>
    </row>
    <row r="28" spans="2:4" ht="15">
      <c r="B28" s="119" t="s">
        <v>84</v>
      </c>
      <c r="C28" s="112"/>
      <c r="D28" s="121">
        <v>1.0189999999999999</v>
      </c>
    </row>
    <row r="29" spans="2:4" ht="15">
      <c r="B29" s="119" t="s">
        <v>85</v>
      </c>
      <c r="C29" s="112"/>
      <c r="D29" s="121">
        <v>1.012</v>
      </c>
    </row>
    <row r="30" spans="2:4" ht="15">
      <c r="B30" s="119" t="s">
        <v>86</v>
      </c>
      <c r="C30" s="112"/>
      <c r="D30" s="121">
        <v>1.0069999999999999</v>
      </c>
    </row>
    <row r="31" spans="2:4" ht="15">
      <c r="B31" s="119" t="s">
        <v>87</v>
      </c>
      <c r="C31" s="112"/>
      <c r="D31" s="121">
        <v>1</v>
      </c>
    </row>
    <row r="32" spans="2:4" ht="15">
      <c r="B32" s="122" t="s">
        <v>88</v>
      </c>
      <c r="C32" s="112"/>
      <c r="D32" s="123"/>
    </row>
  </sheetData>
  <mergeCells count="5">
    <mergeCell ref="B2:J2"/>
    <mergeCell ref="B3:J3"/>
    <mergeCell ref="L3:O3"/>
    <mergeCell ref="L4:M4"/>
    <mergeCell ref="N4:O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39"/>
  <sheetViews>
    <sheetView showGridLines="0" tabSelected="1" zoomScaleNormal="100" workbookViewId="0">
      <selection activeCell="AC24" sqref="AC24"/>
    </sheetView>
  </sheetViews>
  <sheetFormatPr baseColWidth="10" defaultColWidth="5.7109375" defaultRowHeight="11.25"/>
  <cols>
    <col min="1" max="1" width="4" style="1" customWidth="1"/>
    <col min="2" max="9" width="5.7109375" style="1"/>
    <col min="10" max="10" width="5.7109375" style="1" customWidth="1"/>
    <col min="11" max="15" width="5.7109375" style="1"/>
    <col min="16" max="16" width="7.28515625" style="1" customWidth="1"/>
    <col min="17" max="18" width="5.7109375" style="1"/>
    <col min="19" max="19" width="4.42578125" style="1" customWidth="1"/>
    <col min="20" max="31" width="5.7109375" style="1"/>
    <col min="32" max="33" width="16" style="1" customWidth="1"/>
    <col min="34" max="35" width="5.7109375" style="1"/>
    <col min="36" max="36" width="4.85546875" style="1" customWidth="1"/>
    <col min="37" max="16384" width="5.7109375" style="1"/>
  </cols>
  <sheetData>
    <row r="3" spans="2:36"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6"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6" ht="12.75"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  <c r="AI5" s="4" t="s">
        <v>0</v>
      </c>
      <c r="AJ5" s="4"/>
    </row>
    <row r="6" spans="2:36" ht="12.75">
      <c r="B6" s="5" t="s">
        <v>1</v>
      </c>
      <c r="S6" s="6"/>
      <c r="W6" s="7"/>
      <c r="X6" s="7"/>
      <c r="Y6" s="7"/>
      <c r="Z6" s="7"/>
      <c r="AB6" s="6"/>
      <c r="AD6" s="7"/>
      <c r="AE6" s="7"/>
      <c r="AF6" s="7"/>
      <c r="AG6" s="7"/>
      <c r="AH6" s="8" t="s">
        <v>2</v>
      </c>
      <c r="AI6" s="9"/>
      <c r="AJ6" s="10"/>
    </row>
    <row r="7" spans="2:36">
      <c r="E7" s="11" t="s">
        <v>3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2:36">
      <c r="B8" s="12" t="s">
        <v>4</v>
      </c>
    </row>
    <row r="9" spans="2:36">
      <c r="B9" s="13" t="s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">
        <v>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6">
      <c r="B10" s="13" t="s">
        <v>71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">
        <v>72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6">
      <c r="B11" s="14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3" t="s">
        <v>8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2:36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3" t="s">
        <v>73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2:36">
      <c r="B13" s="14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7" t="s">
        <v>10</v>
      </c>
      <c r="T13" s="17"/>
      <c r="U13" s="17"/>
      <c r="V13" s="17"/>
      <c r="W13" s="17"/>
      <c r="X13" s="17"/>
      <c r="Y13" s="17"/>
      <c r="Z13" s="13" t="s">
        <v>11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6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4"/>
      <c r="T14" s="15"/>
      <c r="U14" s="15"/>
      <c r="V14" s="15"/>
      <c r="W14" s="15"/>
      <c r="X14" s="15"/>
      <c r="Y14" s="16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2:36">
      <c r="B15" s="1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36">
      <c r="B16" s="20" t="s">
        <v>12</v>
      </c>
    </row>
    <row r="17" spans="2:37" ht="12.75" customHeight="1">
      <c r="B17" s="21"/>
      <c r="C17" s="22"/>
      <c r="D17" s="23" t="s">
        <v>13</v>
      </c>
      <c r="E17" s="24"/>
      <c r="F17" s="25"/>
      <c r="G17" s="26" t="s">
        <v>14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 t="s">
        <v>15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1"/>
      <c r="AF17" s="32" t="s">
        <v>16</v>
      </c>
      <c r="AG17" s="32" t="s">
        <v>41</v>
      </c>
      <c r="AH17" s="33" t="s">
        <v>17</v>
      </c>
      <c r="AI17" s="34"/>
      <c r="AJ17" s="35"/>
    </row>
    <row r="18" spans="2:37">
      <c r="B18" s="36"/>
      <c r="C18" s="37"/>
      <c r="D18" s="38"/>
      <c r="E18" s="39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6"/>
      <c r="AF18" s="47"/>
      <c r="AG18" s="47"/>
      <c r="AH18" s="48"/>
      <c r="AI18" s="49"/>
      <c r="AJ18" s="50"/>
    </row>
    <row r="19" spans="2:37" ht="25.5" customHeight="1">
      <c r="B19" s="51" t="s">
        <v>18</v>
      </c>
      <c r="C19" s="52"/>
      <c r="D19" s="38"/>
      <c r="E19" s="39"/>
      <c r="F19" s="40"/>
      <c r="G19" s="23" t="s">
        <v>19</v>
      </c>
      <c r="H19" s="24"/>
      <c r="I19" s="24"/>
      <c r="J19" s="25"/>
      <c r="K19" s="23" t="s">
        <v>20</v>
      </c>
      <c r="L19" s="24"/>
      <c r="M19" s="24"/>
      <c r="N19" s="24"/>
      <c r="O19" s="24"/>
      <c r="P19" s="24"/>
      <c r="Q19" s="24"/>
      <c r="R19" s="24"/>
      <c r="S19" s="24"/>
      <c r="T19" s="53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47"/>
      <c r="AG19" s="47"/>
      <c r="AH19" s="48"/>
      <c r="AI19" s="49"/>
      <c r="AJ19" s="50"/>
    </row>
    <row r="20" spans="2:37" ht="11.25" customHeight="1">
      <c r="B20" s="51"/>
      <c r="C20" s="52"/>
      <c r="D20" s="38"/>
      <c r="E20" s="39"/>
      <c r="F20" s="40"/>
      <c r="G20" s="56"/>
      <c r="H20" s="57"/>
      <c r="I20" s="57"/>
      <c r="J20" s="58"/>
      <c r="K20" s="56"/>
      <c r="L20" s="57"/>
      <c r="M20" s="57"/>
      <c r="N20" s="57"/>
      <c r="O20" s="57"/>
      <c r="P20" s="57"/>
      <c r="Q20" s="57"/>
      <c r="R20" s="57"/>
      <c r="S20" s="57"/>
      <c r="T20" s="59" t="s">
        <v>21</v>
      </c>
      <c r="U20" s="59" t="s">
        <v>22</v>
      </c>
      <c r="V20" s="59" t="s">
        <v>23</v>
      </c>
      <c r="W20" s="59" t="s">
        <v>24</v>
      </c>
      <c r="X20" s="59" t="s">
        <v>25</v>
      </c>
      <c r="Y20" s="59" t="s">
        <v>26</v>
      </c>
      <c r="Z20" s="59" t="s">
        <v>27</v>
      </c>
      <c r="AA20" s="59" t="s">
        <v>28</v>
      </c>
      <c r="AB20" s="59" t="s">
        <v>29</v>
      </c>
      <c r="AC20" s="59" t="s">
        <v>30</v>
      </c>
      <c r="AD20" s="59" t="s">
        <v>31</v>
      </c>
      <c r="AE20" s="59" t="s">
        <v>32</v>
      </c>
      <c r="AF20" s="47"/>
      <c r="AG20" s="47"/>
      <c r="AH20" s="60"/>
      <c r="AI20" s="61"/>
      <c r="AJ20" s="62"/>
    </row>
    <row r="21" spans="2:37" ht="18.75" customHeight="1">
      <c r="B21" s="63"/>
      <c r="C21" s="64"/>
      <c r="D21" s="65"/>
      <c r="E21" s="66"/>
      <c r="F21" s="67"/>
      <c r="G21" s="68" t="s">
        <v>70</v>
      </c>
      <c r="H21" s="68"/>
      <c r="I21" s="68"/>
      <c r="J21" s="68"/>
      <c r="K21" s="69" t="s">
        <v>33</v>
      </c>
      <c r="L21" s="68"/>
      <c r="M21" s="68"/>
      <c r="N21" s="68"/>
      <c r="O21" s="68"/>
      <c r="P21" s="68"/>
      <c r="Q21" s="68"/>
      <c r="R21" s="69" t="s">
        <v>34</v>
      </c>
      <c r="S21" s="68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1"/>
      <c r="AG21" s="71"/>
      <c r="AH21" s="72"/>
      <c r="AI21" s="73"/>
      <c r="AJ21" s="74"/>
    </row>
    <row r="22" spans="2:37">
      <c r="B22" s="14">
        <v>1</v>
      </c>
      <c r="C22" s="16"/>
      <c r="D22" s="14" t="str">
        <f>+'LIBRO HONORARI0S'!E6</f>
        <v>11507478-0</v>
      </c>
      <c r="E22" s="15"/>
      <c r="F22" s="16"/>
      <c r="G22" s="75">
        <f>+'LIBRO HONORARI0S'!N6+'LIBRO HONORARI0S'!N8+'LIBRO HONORARI0S'!N11+'LIBRO HONORARI0S'!N12</f>
        <v>116759.12781000001</v>
      </c>
      <c r="H22" s="76"/>
      <c r="I22" s="76"/>
      <c r="J22" s="77"/>
      <c r="K22" s="75"/>
      <c r="L22" s="76"/>
      <c r="M22" s="76"/>
      <c r="N22" s="76"/>
      <c r="O22" s="76"/>
      <c r="P22" s="76"/>
      <c r="Q22" s="76"/>
      <c r="R22" s="75"/>
      <c r="S22" s="76"/>
      <c r="T22" s="78" t="s">
        <v>93</v>
      </c>
      <c r="U22" s="78"/>
      <c r="V22" s="78"/>
      <c r="W22" s="78"/>
      <c r="X22" s="78"/>
      <c r="Y22" s="78" t="s">
        <v>93</v>
      </c>
      <c r="Z22" s="78"/>
      <c r="AA22" s="78" t="s">
        <v>93</v>
      </c>
      <c r="AB22" s="78" t="s">
        <v>93</v>
      </c>
      <c r="AC22" s="78"/>
      <c r="AD22" s="78"/>
      <c r="AE22" s="78"/>
      <c r="AF22" s="79"/>
      <c r="AG22" s="79"/>
      <c r="AH22" s="80">
        <v>1</v>
      </c>
      <c r="AI22" s="81"/>
      <c r="AJ22" s="82"/>
    </row>
    <row r="23" spans="2:37">
      <c r="B23" s="14">
        <v>2</v>
      </c>
      <c r="C23" s="16"/>
      <c r="D23" s="14" t="str">
        <f>+'LIBRO HONORARI0S'!E14</f>
        <v>8693769-4</v>
      </c>
      <c r="E23" s="15"/>
      <c r="F23" s="16"/>
      <c r="G23" s="75">
        <f>+'LIBRO HONORARI0S'!N14</f>
        <v>187407.35156000001</v>
      </c>
      <c r="H23" s="76"/>
      <c r="I23" s="76"/>
      <c r="J23" s="77"/>
      <c r="K23" s="75"/>
      <c r="L23" s="76"/>
      <c r="M23" s="76"/>
      <c r="N23" s="76"/>
      <c r="O23" s="76"/>
      <c r="P23" s="76"/>
      <c r="Q23" s="76"/>
      <c r="R23" s="75"/>
      <c r="S23" s="76"/>
      <c r="T23" s="78"/>
      <c r="U23" s="78"/>
      <c r="V23" s="78"/>
      <c r="W23" s="78"/>
      <c r="X23" s="78"/>
      <c r="Y23" s="78"/>
      <c r="Z23" s="78"/>
      <c r="AA23" s="78"/>
      <c r="AB23" s="78"/>
      <c r="AC23" s="78" t="s">
        <v>93</v>
      </c>
      <c r="AD23" s="78"/>
      <c r="AE23" s="78"/>
      <c r="AF23" s="79"/>
      <c r="AG23" s="79"/>
      <c r="AH23" s="80">
        <v>2</v>
      </c>
      <c r="AI23" s="81"/>
      <c r="AJ23" s="82"/>
    </row>
    <row r="24" spans="2:37">
      <c r="B24" s="14">
        <v>3</v>
      </c>
      <c r="C24" s="16"/>
      <c r="D24" s="14" t="str">
        <f>+'LIBRO HONORARI0S'!E15</f>
        <v>19911587-7</v>
      </c>
      <c r="E24" s="15"/>
      <c r="F24" s="16"/>
      <c r="G24" s="75">
        <f>+'LIBRO HONORARI0S'!N15</f>
        <v>91454.854919999998</v>
      </c>
      <c r="H24" s="76"/>
      <c r="I24" s="76"/>
      <c r="J24" s="77"/>
      <c r="K24" s="75"/>
      <c r="L24" s="76"/>
      <c r="M24" s="76"/>
      <c r="N24" s="76"/>
      <c r="O24" s="76"/>
      <c r="P24" s="76"/>
      <c r="Q24" s="76"/>
      <c r="R24" s="75"/>
      <c r="S24" s="76"/>
      <c r="T24" s="78"/>
      <c r="U24" s="78"/>
      <c r="V24" s="78"/>
      <c r="W24" s="78"/>
      <c r="X24" s="78"/>
      <c r="Y24" s="78"/>
      <c r="Z24" s="78"/>
      <c r="AA24" s="78"/>
      <c r="AB24" s="78"/>
      <c r="AC24" s="78" t="s">
        <v>93</v>
      </c>
      <c r="AD24" s="78"/>
      <c r="AE24" s="78"/>
      <c r="AF24" s="79"/>
      <c r="AG24" s="127">
        <f>+'LIBRO HONORARI0S'!O15</f>
        <v>21104.966519999998</v>
      </c>
      <c r="AH24" s="80">
        <v>3</v>
      </c>
      <c r="AI24" s="81"/>
      <c r="AJ24" s="82"/>
    </row>
    <row r="25" spans="2:37" s="6" customFormat="1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AF25" s="84"/>
      <c r="AG25" s="84"/>
    </row>
    <row r="26" spans="2:37">
      <c r="B26" s="85" t="s">
        <v>35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</row>
    <row r="27" spans="2:37" ht="12.75" customHeight="1">
      <c r="B27" s="14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23" t="s">
        <v>16</v>
      </c>
      <c r="M27" s="24"/>
      <c r="N27" s="25"/>
      <c r="O27" s="23" t="s">
        <v>41</v>
      </c>
      <c r="P27" s="25"/>
      <c r="Q27" s="23" t="s">
        <v>37</v>
      </c>
      <c r="R27" s="24"/>
      <c r="S27" s="25"/>
      <c r="T27" s="23" t="s">
        <v>42</v>
      </c>
      <c r="U27" s="24"/>
      <c r="V27" s="25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</row>
    <row r="28" spans="2:37" ht="44.25" customHeight="1">
      <c r="B28" s="23" t="s">
        <v>38</v>
      </c>
      <c r="C28" s="24"/>
      <c r="D28" s="24"/>
      <c r="E28" s="23" t="s">
        <v>20</v>
      </c>
      <c r="F28" s="24"/>
      <c r="G28" s="24"/>
      <c r="H28" s="24"/>
      <c r="I28" s="24"/>
      <c r="J28" s="24"/>
      <c r="K28" s="24"/>
      <c r="L28" s="38"/>
      <c r="M28" s="39"/>
      <c r="N28" s="40"/>
      <c r="O28" s="38"/>
      <c r="P28" s="40"/>
      <c r="Q28" s="38"/>
      <c r="R28" s="39"/>
      <c r="S28" s="40"/>
      <c r="T28" s="38"/>
      <c r="U28" s="39"/>
      <c r="V28" s="40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2:37" ht="18.75" customHeight="1">
      <c r="B29" s="56"/>
      <c r="C29" s="57"/>
      <c r="D29" s="57"/>
      <c r="E29" s="56"/>
      <c r="F29" s="57"/>
      <c r="G29" s="57"/>
      <c r="H29" s="57"/>
      <c r="I29" s="57"/>
      <c r="J29" s="57"/>
      <c r="K29" s="57"/>
      <c r="L29" s="38"/>
      <c r="M29" s="39"/>
      <c r="N29" s="40"/>
      <c r="O29" s="38"/>
      <c r="P29" s="40"/>
      <c r="Q29" s="38"/>
      <c r="R29" s="39"/>
      <c r="S29" s="40"/>
      <c r="T29" s="38"/>
      <c r="U29" s="39"/>
      <c r="V29" s="40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2:37">
      <c r="B30" s="69" t="s">
        <v>70</v>
      </c>
      <c r="C30" s="68"/>
      <c r="D30" s="68"/>
      <c r="E30" s="69" t="s">
        <v>33</v>
      </c>
      <c r="F30" s="68"/>
      <c r="G30" s="68"/>
      <c r="H30" s="69" t="s">
        <v>34</v>
      </c>
      <c r="I30" s="90"/>
      <c r="J30" s="90"/>
      <c r="K30" s="90"/>
      <c r="L30" s="56"/>
      <c r="M30" s="57"/>
      <c r="N30" s="58"/>
      <c r="O30" s="56"/>
      <c r="P30" s="58"/>
      <c r="Q30" s="56"/>
      <c r="R30" s="57"/>
      <c r="S30" s="58"/>
      <c r="T30" s="56"/>
      <c r="U30" s="57"/>
      <c r="V30" s="58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2:37">
      <c r="B31" s="75">
        <f>SUM(G22:J24)</f>
        <v>395621.33429000003</v>
      </c>
      <c r="C31" s="76"/>
      <c r="D31" s="77"/>
      <c r="E31" s="75"/>
      <c r="F31" s="76"/>
      <c r="G31" s="77"/>
      <c r="H31" s="75"/>
      <c r="I31" s="76"/>
      <c r="J31" s="76"/>
      <c r="K31" s="77"/>
      <c r="L31" s="75"/>
      <c r="M31" s="76"/>
      <c r="N31" s="77"/>
      <c r="O31" s="76">
        <f>+AG24</f>
        <v>21104.966519999998</v>
      </c>
      <c r="P31" s="77"/>
      <c r="Q31" s="75"/>
      <c r="R31" s="76"/>
      <c r="S31" s="77"/>
      <c r="T31" s="75">
        <f>+'LIBRO HONORARI0S'!H6+'LIBRO HONORARI0S'!H8+'LIBRO HONORARI0S'!H11+'LIBRO HONORARI0S'!H12+'LIBRO HONORARI0S'!H14+'LIBRO HONORARI0S'!H15</f>
        <v>2992814</v>
      </c>
      <c r="U31" s="76"/>
      <c r="V31" s="77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2:37">
      <c r="B32" s="91" t="s">
        <v>39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</row>
    <row r="35" spans="1:37" ht="14.25" customHeight="1">
      <c r="B35" s="14" t="s">
        <v>40</v>
      </c>
      <c r="C35" s="15"/>
      <c r="D35" s="15"/>
      <c r="E35" s="15"/>
      <c r="F35" s="16"/>
      <c r="H35" s="89"/>
      <c r="I35" s="89"/>
      <c r="J35" s="89"/>
      <c r="K35" s="89"/>
      <c r="L35" s="89"/>
      <c r="M35" s="89"/>
      <c r="N35" s="89"/>
      <c r="O35" s="89"/>
      <c r="P35" s="89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7" ht="14.25" customHeight="1">
      <c r="B36" s="63"/>
      <c r="C36" s="93"/>
      <c r="D36" s="93" t="s">
        <v>92</v>
      </c>
      <c r="E36" s="93"/>
      <c r="F36" s="64"/>
      <c r="G36" s="6"/>
      <c r="H36" s="6"/>
      <c r="I36" s="6"/>
      <c r="J36" s="6"/>
      <c r="K36" s="6"/>
      <c r="L36" s="6"/>
      <c r="M36" s="6"/>
      <c r="N36" s="6"/>
      <c r="O36" s="6"/>
      <c r="P36" s="6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</row>
    <row r="37" spans="1: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7">
      <c r="A38" s="6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3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73">
    <mergeCell ref="G23:J23"/>
    <mergeCell ref="K23:Q23"/>
    <mergeCell ref="R23:S23"/>
    <mergeCell ref="AH23:AJ23"/>
    <mergeCell ref="B24:C24"/>
    <mergeCell ref="D24:F24"/>
    <mergeCell ref="G24:J24"/>
    <mergeCell ref="K24:Q24"/>
    <mergeCell ref="R24:S24"/>
    <mergeCell ref="AH24:AJ24"/>
    <mergeCell ref="B32:AK33"/>
    <mergeCell ref="B35:F35"/>
    <mergeCell ref="Q36:R36"/>
    <mergeCell ref="S36:AI36"/>
    <mergeCell ref="T27:V30"/>
    <mergeCell ref="T31:V31"/>
    <mergeCell ref="B31:D31"/>
    <mergeCell ref="E31:G31"/>
    <mergeCell ref="H31:K31"/>
    <mergeCell ref="L31:N31"/>
    <mergeCell ref="O31:P31"/>
    <mergeCell ref="Q31:S31"/>
    <mergeCell ref="AH22:AJ22"/>
    <mergeCell ref="B26:S26"/>
    <mergeCell ref="B27:K27"/>
    <mergeCell ref="L27:N30"/>
    <mergeCell ref="O27:P30"/>
    <mergeCell ref="Q27:S30"/>
    <mergeCell ref="B28:D29"/>
    <mergeCell ref="E28:K29"/>
    <mergeCell ref="B23:C23"/>
    <mergeCell ref="D23:F23"/>
    <mergeCell ref="AA20:AA21"/>
    <mergeCell ref="AB20:AB21"/>
    <mergeCell ref="AC20:AC21"/>
    <mergeCell ref="AD20:AD21"/>
    <mergeCell ref="AE20:AE21"/>
    <mergeCell ref="B22:C22"/>
    <mergeCell ref="D22:F22"/>
    <mergeCell ref="G22:J22"/>
    <mergeCell ref="K22:Q22"/>
    <mergeCell ref="R22:S22"/>
    <mergeCell ref="B19:C20"/>
    <mergeCell ref="G19:J20"/>
    <mergeCell ref="K19:S20"/>
    <mergeCell ref="T20:T21"/>
    <mergeCell ref="U20:U21"/>
    <mergeCell ref="V20:V21"/>
    <mergeCell ref="D17:F20"/>
    <mergeCell ref="G17:S18"/>
    <mergeCell ref="T17:AE19"/>
    <mergeCell ref="AF17:AF21"/>
    <mergeCell ref="AG17:AG21"/>
    <mergeCell ref="AH17:AJ21"/>
    <mergeCell ref="W20:W21"/>
    <mergeCell ref="X20:X21"/>
    <mergeCell ref="Y20:Y21"/>
    <mergeCell ref="Z20:Z21"/>
    <mergeCell ref="B12:R12"/>
    <mergeCell ref="S12:AJ12"/>
    <mergeCell ref="B13:R13"/>
    <mergeCell ref="S13:Y13"/>
    <mergeCell ref="Z13:AJ13"/>
    <mergeCell ref="B14:R14"/>
    <mergeCell ref="S14:Y14"/>
    <mergeCell ref="Z14:AJ14"/>
    <mergeCell ref="AI5:AJ5"/>
    <mergeCell ref="B9:R9"/>
    <mergeCell ref="S9:AJ9"/>
    <mergeCell ref="B10:R10"/>
    <mergeCell ref="S10:AJ10"/>
    <mergeCell ref="B11:R11"/>
    <mergeCell ref="S11:AJ11"/>
  </mergeCells>
  <printOptions horizontalCentered="1"/>
  <pageMargins left="0.25" right="0.25" top="0.75" bottom="0.75" header="0.3" footer="0.3"/>
  <pageSetup paperSize="123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HONORARI0S</vt:lpstr>
      <vt:lpstr>F1879</vt:lpstr>
      <vt:lpstr>'F1879'!Área_de_impresión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2024-01-08T18:16:09Z</dcterms:created>
  <dcterms:modified xsi:type="dcterms:W3CDTF">2024-01-08T18:40:14Z</dcterms:modified>
</cp:coreProperties>
</file>